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5180" windowHeight="11640" activeTab="3"/>
  </bookViews>
  <sheets>
    <sheet name="PART I" sheetId="1" r:id="rId1"/>
    <sheet name="PART II" sheetId="2" r:id="rId2"/>
    <sheet name="PART III" sheetId="4" r:id="rId3"/>
    <sheet name="PART IV-V-VI" sheetId="5" r:id="rId4"/>
    <sheet name="Challan Detail" sheetId="6" r:id="rId5"/>
    <sheet name="Annexure" sheetId="7" r:id="rId6"/>
    <sheet name="DropDown Data" sheetId="3" state="hidden" r:id="rId7"/>
    <sheet name="Sheet1" sheetId="8" state="hidden" r:id="rId8"/>
    <sheet name="ERP_VAT Computation Format" sheetId="9" r:id="rId9"/>
  </sheets>
  <definedNames>
    <definedName name="Commodity">'DropDown Data'!$C$1:$C$449</definedName>
    <definedName name="TaxRates">'DropDown Data'!$A$1:$A$19</definedName>
    <definedName name="TaxType">'DropDown Data'!$B$1:$B$2</definedName>
  </definedNames>
  <calcPr calcId="125725"/>
</workbook>
</file>

<file path=xl/calcChain.xml><?xml version="1.0" encoding="utf-8"?>
<calcChain xmlns="http://schemas.openxmlformats.org/spreadsheetml/2006/main">
  <c r="B28" i="5"/>
  <c r="B26"/>
  <c r="B27" s="1"/>
  <c r="A256" i="8" s="1"/>
  <c r="B22" i="5"/>
  <c r="C23" i="7"/>
  <c r="C24" s="1"/>
  <c r="B23"/>
  <c r="E46" i="9"/>
  <c r="E45"/>
  <c r="E44"/>
  <c r="C17" i="7"/>
  <c r="C16"/>
  <c r="C13"/>
  <c r="C15" s="1"/>
  <c r="A310" i="8" s="1"/>
  <c r="C10" i="7"/>
  <c r="A305" i="8" s="1"/>
  <c r="C9" i="7"/>
  <c r="A304" i="8" s="1"/>
  <c r="C4" i="7"/>
  <c r="F12" i="4"/>
  <c r="E12"/>
  <c r="D12"/>
  <c r="A136" i="8" s="1"/>
  <c r="F11" i="4"/>
  <c r="E11"/>
  <c r="D11"/>
  <c r="F10"/>
  <c r="E10"/>
  <c r="A134" i="8" s="1"/>
  <c r="D10" i="4"/>
  <c r="F9"/>
  <c r="E9"/>
  <c r="D9"/>
  <c r="B4"/>
  <c r="H6" i="2"/>
  <c r="G6"/>
  <c r="F6"/>
  <c r="E6"/>
  <c r="H5"/>
  <c r="G5"/>
  <c r="F5"/>
  <c r="E5"/>
  <c r="H4"/>
  <c r="G4"/>
  <c r="I4" s="1"/>
  <c r="F4"/>
  <c r="E4"/>
  <c r="H3"/>
  <c r="G3"/>
  <c r="G102" s="1"/>
  <c r="F3"/>
  <c r="E3"/>
  <c r="E102" s="1"/>
  <c r="C16" i="1"/>
  <c r="B11"/>
  <c r="C8"/>
  <c r="B8" i="7"/>
  <c r="C8"/>
  <c r="A303" i="8" s="1"/>
  <c r="B15" i="7"/>
  <c r="B24"/>
  <c r="J3" i="2"/>
  <c r="J4"/>
  <c r="J5"/>
  <c r="J6"/>
  <c r="I7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I68"/>
  <c r="J68"/>
  <c r="I69"/>
  <c r="J69"/>
  <c r="I70"/>
  <c r="J70"/>
  <c r="I71"/>
  <c r="J71"/>
  <c r="I72"/>
  <c r="J72"/>
  <c r="I73"/>
  <c r="J73"/>
  <c r="I74"/>
  <c r="J74"/>
  <c r="I75"/>
  <c r="J75"/>
  <c r="I76"/>
  <c r="J76"/>
  <c r="I77"/>
  <c r="J77"/>
  <c r="I78"/>
  <c r="J78"/>
  <c r="I79"/>
  <c r="J79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91"/>
  <c r="J91"/>
  <c r="I92"/>
  <c r="J92"/>
  <c r="I93"/>
  <c r="J93"/>
  <c r="I94"/>
  <c r="J94"/>
  <c r="I95"/>
  <c r="J95"/>
  <c r="I96"/>
  <c r="J96"/>
  <c r="I97"/>
  <c r="J97"/>
  <c r="I98"/>
  <c r="J98"/>
  <c r="I99"/>
  <c r="J99"/>
  <c r="I100"/>
  <c r="J100"/>
  <c r="H102"/>
  <c r="B6" i="4"/>
  <c r="A130" i="8"/>
  <c r="F101" i="4"/>
  <c r="B14" i="5"/>
  <c r="B15"/>
  <c r="A244" i="8"/>
  <c r="B35" i="5"/>
  <c r="B38" s="1"/>
  <c r="A267" i="8" s="1"/>
  <c r="A1"/>
  <c r="A2"/>
  <c r="A3"/>
  <c r="A4"/>
  <c r="A5"/>
  <c r="A6"/>
  <c r="A7"/>
  <c r="A9"/>
  <c r="A10"/>
  <c r="A12"/>
  <c r="A13"/>
  <c r="A14"/>
  <c r="A15"/>
  <c r="A17"/>
  <c r="A20"/>
  <c r="A21"/>
  <c r="A22"/>
  <c r="A23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5"/>
  <c r="A126"/>
  <c r="A127"/>
  <c r="A128"/>
  <c r="A129"/>
  <c r="A131"/>
  <c r="A132"/>
  <c r="A133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8"/>
  <c r="A230"/>
  <c r="A231"/>
  <c r="A232"/>
  <c r="A235"/>
  <c r="A236"/>
  <c r="A237"/>
  <c r="A238"/>
  <c r="A239"/>
  <c r="A240"/>
  <c r="A241"/>
  <c r="A242"/>
  <c r="A243"/>
  <c r="A245"/>
  <c r="A246"/>
  <c r="A250"/>
  <c r="A251"/>
  <c r="A252"/>
  <c r="A253"/>
  <c r="A254"/>
  <c r="A257"/>
  <c r="A258"/>
  <c r="A259"/>
  <c r="A260"/>
  <c r="A261"/>
  <c r="A262"/>
  <c r="A263"/>
  <c r="A265"/>
  <c r="A266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6"/>
  <c r="A307"/>
  <c r="A309"/>
  <c r="A311"/>
  <c r="A312"/>
  <c r="A313"/>
  <c r="A314"/>
  <c r="A315"/>
  <c r="A316"/>
  <c r="A317"/>
  <c r="A320"/>
  <c r="A321"/>
  <c r="A322"/>
  <c r="A323"/>
  <c r="A324"/>
  <c r="A325"/>
  <c r="A326"/>
  <c r="A327"/>
  <c r="A328"/>
  <c r="A264" l="1"/>
  <c r="A255"/>
  <c r="A318"/>
  <c r="A319"/>
  <c r="E47" i="9"/>
  <c r="B16" i="1" s="1"/>
  <c r="A308" i="8"/>
  <c r="A135"/>
  <c r="D101" i="4"/>
  <c r="E101"/>
  <c r="C102" s="1"/>
  <c r="A226" i="8" s="1"/>
  <c r="I6" i="2"/>
  <c r="A25" i="8"/>
  <c r="A24"/>
  <c r="I5" i="2"/>
  <c r="J102"/>
  <c r="C104" s="1"/>
  <c r="B19" i="5" s="1"/>
  <c r="A248" i="8" s="1"/>
  <c r="I3" i="2"/>
  <c r="F102"/>
  <c r="A121" i="8" s="1"/>
  <c r="C18" i="1"/>
  <c r="C19" s="1"/>
  <c r="A11" i="8"/>
  <c r="B8" i="1" l="1"/>
  <c r="A8" i="8" s="1"/>
  <c r="A16"/>
  <c r="B18" i="1"/>
  <c r="A18" i="8" s="1"/>
  <c r="A225"/>
  <c r="I102" i="2"/>
  <c r="C103" s="1"/>
  <c r="A122" i="8" s="1"/>
  <c r="C103" i="4"/>
  <c r="C105" s="1"/>
  <c r="A123" i="8"/>
  <c r="B19" i="1" l="1"/>
  <c r="A19" i="8" s="1"/>
  <c r="C105" i="2"/>
  <c r="A124" i="8" s="1"/>
  <c r="A227"/>
  <c r="B18" i="5"/>
  <c r="B4"/>
  <c r="A229" i="8"/>
  <c r="A247" l="1"/>
  <c r="B20" i="5"/>
  <c r="A249" i="8" s="1"/>
  <c r="B5" i="5"/>
  <c r="A234" i="8" s="1"/>
  <c r="A233"/>
</calcChain>
</file>

<file path=xl/comments1.xml><?xml version="1.0" encoding="utf-8"?>
<comments xmlns="http://schemas.openxmlformats.org/spreadsheetml/2006/main">
  <authors>
    <author>233328</author>
  </authors>
  <commentList>
    <comment ref="B3" authorId="0">
      <text>
        <r>
          <rPr>
            <b/>
            <sz val="8"/>
            <color indexed="81"/>
            <rFont val="Tahoma"/>
            <family val="2"/>
          </rPr>
          <t>Please Enter Date in dd/mm/yyyy or dd-mon-yyyy format.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>
      <text>
        <r>
          <rPr>
            <b/>
            <sz val="8"/>
            <color indexed="81"/>
            <rFont val="Tahoma"/>
            <family val="2"/>
          </rPr>
          <t>Enter numeric values without decimal places. Maximum length allowed is 15.
Alphabets are not allowed.
 Special characters like ` ~ ! $ % ^ * ( ) @ # &amp; ' " { } ; : &lt; &gt; ? / \ and comma are not allowed.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" authorId="0">
      <text>
        <r>
          <rPr>
            <b/>
            <sz val="8"/>
            <color indexed="81"/>
            <rFont val="Tahoma"/>
            <family val="2"/>
          </rPr>
          <t xml:space="preserve">Enter only Alphabets.
Do not enter more than 100 alphabets.
Special characters like ` ~ ! $ % ^ * ( ) @ # &amp; ' " { } ; : &lt; &gt; ? / \ and comma are not allowed.
Numbers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 xml:space="preserve">Enter numeric values upto 2 decimal places only.
Maximum length allowed is 18 digits including decimal point.
Alphabets are not allowed.
 Special characters like ` ~ ! $ % ^ * ( ) @ # &amp; ' " { } ; : &lt; &gt; ? / \ and comma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" authorId="0">
      <text>
        <r>
          <rPr>
            <b/>
            <sz val="8"/>
            <color indexed="81"/>
            <rFont val="Tahoma"/>
            <family val="2"/>
          </rPr>
          <t xml:space="preserve">Enter numeric values upto 2 decimal places only.
Maximum length allowed is 18 digits including decimal point.
Alphabets are not allowed.
 Special characters like ` ~ ! $ % ^ * ( ) @ # &amp; ' " { } ; : &lt; &gt; ? / \ and comma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0" authorId="0">
      <text>
        <r>
          <rPr>
            <b/>
            <sz val="8"/>
            <color indexed="81"/>
            <rFont val="Tahoma"/>
            <family val="2"/>
          </rPr>
          <t xml:space="preserve">Enter numeric values upto 2 decimal places only.
Maximum length allowed is 18 digits including decimal point.
Alphabets are not allowed.
 Special characters like ` ~ ! $ % ^ * ( ) @ # &amp; ' " { } ; : &lt; &gt; ? / \ and comma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" authorId="0">
      <text>
        <r>
          <rPr>
            <b/>
            <sz val="8"/>
            <color indexed="81"/>
            <rFont val="Tahoma"/>
            <family val="2"/>
          </rPr>
          <t xml:space="preserve">Enter numeric values upto 2 decimal places only.
Maximum length allowed is 18 digits including decimal point.
Alphabets are not allowed.
 Special characters like ` ~ ! $ % ^ * ( ) @ # &amp; ' " { } ; : &lt; &gt; ? / \ and comma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" authorId="0">
      <text>
        <r>
          <rPr>
            <b/>
            <sz val="8"/>
            <color indexed="81"/>
            <rFont val="Tahoma"/>
            <family val="2"/>
          </rPr>
          <t xml:space="preserve">Enter numeric values upto 2 decimal places only.
Maximum length allowed is 18 digits including decimal point.
Alphabets are not allowed.
 Special characters like ` ~ ! $ % ^ * ( ) @ # &amp; ' " { } ; : &lt; &gt; ? / \ and comma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>
      <text>
        <r>
          <rPr>
            <b/>
            <sz val="8"/>
            <color indexed="81"/>
            <rFont val="Tahoma"/>
            <family val="2"/>
          </rPr>
          <t xml:space="preserve">Enter numeric values upto 2 decimal places only.
Maximum length allowed is 18 digits including decimal point.
Alphabets are not allowed.
 Special characters like ` ~ ! $ % ^ * ( ) @ # &amp; ' " { } ; : &lt; &gt; ? / \ and comma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0">
      <text>
        <r>
          <rPr>
            <b/>
            <sz val="8"/>
            <color indexed="81"/>
            <rFont val="Tahoma"/>
            <family val="2"/>
          </rPr>
          <t xml:space="preserve">Enter numeric values upto 2 decimal places only.
Maximum length allowed is 18 digits including decimal point.
Alphabets are not allowed.
 Special characters like ` ~ ! $ % ^ * ( ) @ # &amp; ' " { } ; : &lt; &gt; ? / \ and comma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>
      <text>
        <r>
          <rPr>
            <b/>
            <sz val="8"/>
            <color indexed="81"/>
            <rFont val="Tahoma"/>
            <family val="2"/>
          </rPr>
          <t xml:space="preserve">Enter numeric values upto 2 decimal places only.
Maximum length allowed is 18 digits including decimal point.
Alphabets are not allowed.
 Special characters like ` ~ ! $ % ^ * ( ) @ # &amp; ' " { } ; : &lt; &gt; ? / \ and comma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3" authorId="0">
      <text>
        <r>
          <rPr>
            <b/>
            <sz val="8"/>
            <color indexed="81"/>
            <rFont val="Tahoma"/>
            <family val="2"/>
          </rPr>
          <t xml:space="preserve">Enter numeric values upto 2 decimal places only.
Maximum length allowed is 18 digits including decimal point.
Alphabets are not allowed.
 Special characters like ` ~ ! $ % ^ * ( ) @ # &amp; ' " { } ; : &lt; &gt; ? / \ and comma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4" authorId="0">
      <text>
        <r>
          <rPr>
            <b/>
            <sz val="8"/>
            <color indexed="81"/>
            <rFont val="Tahoma"/>
            <family val="2"/>
          </rPr>
          <t xml:space="preserve">Enter numeric values upto 2 decimal places only.
Maximum length allowed is 18 digits including decimal point.
Alphabets are not allowed.
 Special characters like ` ~ ! $ % ^ * ( ) @ # &amp; ' " { } ; : &lt; &gt; ? / \ and comma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>
      <text>
        <r>
          <rPr>
            <b/>
            <sz val="8"/>
            <color indexed="81"/>
            <rFont val="Tahoma"/>
            <family val="2"/>
          </rPr>
          <t xml:space="preserve">Enter numeric values upto 2 decimal places only.
Maximum length allowed is 18 digits including decimal point.
Alphabets are not allowed.
 Special characters like ` ~ ! $ % ^ * ( ) @ # &amp; ' " { } ; : &lt; &gt; ? / \ and comma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5" authorId="0">
      <text>
        <r>
          <rPr>
            <b/>
            <sz val="8"/>
            <color indexed="81"/>
            <rFont val="Tahoma"/>
            <family val="2"/>
          </rPr>
          <t xml:space="preserve">Enter numeric values upto 2 decimal places only.
Maximum length allowed is 18 digits including decimal point.
Alphabets are not allowed.
 Special characters like ` ~ ! $ % ^ * ( ) @ # &amp; ' " { } ; : &lt; &gt; ? / \ and comma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6" authorId="0">
      <text>
        <r>
          <rPr>
            <b/>
            <sz val="8"/>
            <color indexed="81"/>
            <rFont val="Tahoma"/>
            <family val="2"/>
          </rPr>
          <t xml:space="preserve">Enter numeric values upto 2 decimal places only.
Maximum length allowed is 18 digits including decimal point.
Alphabets are not allowed.
 Special characters like ` ~ ! $ % ^ * ( ) @ # &amp; ' " { } ; : &lt; &gt; ? / \ and comma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>
      <text>
        <r>
          <rPr>
            <b/>
            <sz val="8"/>
            <color indexed="81"/>
            <rFont val="Tahoma"/>
            <family val="2"/>
          </rPr>
          <t xml:space="preserve">Enter numeric values upto 2 decimal places only.
Maximum length allowed is 18 digits including decimal point.
Alphabets are not allowed.
 Special characters like ` ~ ! $ % ^ * ( ) @ # &amp; ' " { } ; : &lt; &gt; ? / \ and comma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7" authorId="0">
      <text>
        <r>
          <rPr>
            <b/>
            <sz val="8"/>
            <color indexed="81"/>
            <rFont val="Tahoma"/>
            <family val="2"/>
          </rPr>
          <t xml:space="preserve">Enter numeric values upto 2 decimal places only.
Maximum length allowed is 18 digits including decimal point.
Alphabets are not allowed.
 Special characters like ` ~ ! $ % ^ * ( ) @ # &amp; ' " { } ; : &lt; &gt; ? / \ and comma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7" authorId="0">
      <text>
        <r>
          <rPr>
            <b/>
            <sz val="8"/>
            <color indexed="81"/>
            <rFont val="Tahoma"/>
            <family val="2"/>
          </rPr>
          <t xml:space="preserve">Enter numeric values upto 2 decimal places only.
Maximum length allowed is 18 digits including decimal point.
Alphabets are not allowed.
 Special characters like ` ~ ! $ % ^ * ( ) @ # &amp; ' " { } ; : &lt; &gt; ? / \ and comma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8" authorId="0">
      <text>
        <r>
          <rPr>
            <b/>
            <sz val="8"/>
            <color indexed="81"/>
            <rFont val="Tahoma"/>
            <family val="2"/>
          </rPr>
          <t xml:space="preserve">This is an autopopulated field.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9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</text>
    </comment>
    <comment ref="C19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</text>
    </comment>
  </commentList>
</comments>
</file>

<file path=xl/comments2.xml><?xml version="1.0" encoding="utf-8"?>
<comments xmlns="http://schemas.openxmlformats.org/spreadsheetml/2006/main">
  <authors>
    <author>233328</author>
  </authors>
  <commentList>
    <comment ref="A3" authorId="0">
      <text>
        <r>
          <rPr>
            <b/>
            <sz val="8"/>
            <color indexed="81"/>
            <rFont val="Tahoma"/>
            <family val="2"/>
          </rPr>
          <t>Choose the applicable value from the drop down box.
Do not enter % sign.
 Special characters like ` ~ ! $ % ^ * ( ) @ # &amp; ' " { } ; : &lt; &gt; ? / \ and comma are not allowed.
Alphabets are not allowed.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" authorId="0">
      <text>
        <r>
          <rPr>
            <b/>
            <sz val="8"/>
            <color indexed="81"/>
            <rFont val="Tahoma"/>
            <family val="2"/>
          </rPr>
          <t xml:space="preserve">Select one of the tax type from the drop down box.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" authorId="0">
      <text>
        <r>
          <rPr>
            <b/>
            <sz val="8"/>
            <color indexed="81"/>
            <rFont val="Tahoma"/>
            <family val="2"/>
          </rPr>
          <t>Select one of the commodities from the drop down box.
Special characters like ` ~ ! $ % ^ * ( ) @ # &amp; ' " { } ; : &lt; &gt; ? / \ and comma are not allowed.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" authorId="0">
      <text>
        <r>
          <rPr>
            <b/>
            <sz val="8"/>
            <color indexed="81"/>
            <rFont val="Tahoma"/>
            <family val="2"/>
          </rPr>
          <t>Enter only numeric values without decimal. Maximum length allowed is 100.
Special characters like ` ~ ! $ % ^ * ( ) @ # &amp; ' " { } ; : &lt; &gt; ? / \ and comma are not allowed.
Alphabets are not allowed.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02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02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02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02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3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4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5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233328</author>
  </authors>
  <commentList>
    <comment ref="B3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9" authorId="0">
      <text>
        <r>
          <rPr>
            <b/>
            <sz val="8"/>
            <color indexed="81"/>
            <rFont val="Tahoma"/>
            <family val="2"/>
          </rPr>
          <t>Choose the applicable value from the drop down box.
Do not enter % sign.
 Special characters like ` ~ ! $ % ^ * ( ) @ # &amp; ' " { } ; : &lt; &gt; ? / \ and comma are not allowed.
Alphabets are not allowed.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>
      <text>
        <r>
          <rPr>
            <b/>
            <sz val="8"/>
            <color indexed="81"/>
            <rFont val="Tahoma"/>
            <family val="2"/>
          </rPr>
          <t>Select one of the commodities from the drop down box.
Special characters like ` ~ ! $ % ^ * ( ) @ # &amp; ' " { } ; : &lt; &gt; ? / \ and comma are not allowed.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" authorId="0">
      <text>
        <r>
          <rPr>
            <b/>
            <sz val="8"/>
            <color indexed="81"/>
            <rFont val="Tahoma"/>
            <family val="2"/>
          </rPr>
          <t>Enter only numeric values without decimal. Maximum length allowed is 100.
Special characters like ` ~ ! $ % ^ * ( ) @ # &amp; ' " { } ; : &lt; &gt; ? / \ and comma are not allowed.
Alphabets are not allowed.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1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01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01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3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4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5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233328</author>
  </authors>
  <commentList>
    <comment ref="B3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7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0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3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4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5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8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9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0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2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3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Enter negetive value only if you have a debit note.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4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8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9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0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1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2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5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6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8" authorId="0">
      <text>
        <r>
          <rPr>
            <b/>
            <sz val="8"/>
            <color indexed="81"/>
            <rFont val="Tahoma"/>
            <family val="2"/>
          </rPr>
          <t>This is an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233328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 xml:space="preserve">Enter alphanumeric values . Maximum length allowed is 30 characters.
 Special characters like ` ~ ! $ % ^ * ( ) @ # &amp; ' " { } ; : &lt; &gt; ? / \ and comma are not allowed.
 </t>
        </r>
      </text>
    </comment>
    <comment ref="B2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C2" authorId="0">
      <text>
        <r>
          <rPr>
            <b/>
            <sz val="8"/>
            <color indexed="81"/>
            <rFont val="Tahoma"/>
            <family val="2"/>
          </rPr>
          <t xml:space="preserve">Enter only Alphabets.
Do not enter more than 120 alphabets.
Special characters like ` ~ ! $ % ^ * ( ) @ # &amp; ' " { } ; : &lt; &gt; ? / + =- _ [ ] \ and comma are not allowed.
Numbers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" authorId="0">
      <text>
        <r>
          <rPr>
            <b/>
            <sz val="8"/>
            <color indexed="81"/>
            <rFont val="Tahoma"/>
            <family val="2"/>
          </rPr>
          <t>Enter Date in dd/mm/yyyy or dd-mon-yyyy format.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" authorId="0">
      <text>
        <r>
          <rPr>
            <b/>
            <sz val="8"/>
            <color indexed="81"/>
            <rFont val="Tahoma"/>
            <family val="2"/>
          </rPr>
          <t xml:space="preserve">Enter only Alphabets.
Do not enter more than 120 alphabets.
Special characters like ` ~ ! $ % ^ * ( ) @ # &amp; ' " { } ; : &lt; &gt; ? / + =- _ [ ] \ and comma are not allowed.
Numbers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233328</author>
  </authors>
  <commentList>
    <comment ref="B3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C3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C4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B5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C5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C6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B7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C7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This is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" authorId="0">
      <text>
        <r>
          <rPr>
            <b/>
            <sz val="8"/>
            <color indexed="81"/>
            <rFont val="Tahoma"/>
            <family val="2"/>
          </rPr>
          <t>This is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C9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B10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C10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B13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C13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C14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B15" authorId="0">
      <text>
        <r>
          <rPr>
            <b/>
            <sz val="8"/>
            <color indexed="81"/>
            <rFont val="Tahoma"/>
            <family val="2"/>
          </rPr>
          <t>This is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5" authorId="0">
      <text>
        <r>
          <rPr>
            <b/>
            <sz val="8"/>
            <color indexed="81"/>
            <rFont val="Tahoma"/>
            <family val="2"/>
          </rPr>
          <t>This is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6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C16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B17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C17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B20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C20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B21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C21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B22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C22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B23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C23" authorId="0">
      <text>
        <r>
          <rPr>
            <b/>
            <sz val="8"/>
            <color indexed="81"/>
            <rFont val="Tahoma"/>
            <family val="2"/>
          </rPr>
          <t xml:space="preserve">Enter numeric value upto 2 decimal places.
Maximum length allowed is 18 digits including decimal point.
Special characters like ` ~ ! $ % ^ * ( ) @ # &amp; ' " { } ; : &lt; &gt; ? / \ and comma are not allowed.
Alphabets are not allowed.
</t>
        </r>
      </text>
    </comment>
    <comment ref="B24" authorId="0">
      <text>
        <r>
          <rPr>
            <b/>
            <sz val="8"/>
            <color indexed="81"/>
            <rFont val="Tahoma"/>
            <family val="2"/>
          </rPr>
          <t>This is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>
      <text>
        <r>
          <rPr>
            <b/>
            <sz val="8"/>
            <color indexed="81"/>
            <rFont val="Tahoma"/>
            <family val="2"/>
          </rPr>
          <t>This is autopopulated field.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 xml:space="preserve">Enter only Alphabets.
Do not enter more than 255 alphabets.
Special characters like ` ~ ! $ % ^ * ( ) @ # &amp; ' " { } ; : &lt; &gt; ? / \ and comma are not allowed.
Numbers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8" authorId="0">
      <text>
        <r>
          <rPr>
            <b/>
            <sz val="8"/>
            <color indexed="81"/>
            <rFont val="Tahoma"/>
            <family val="2"/>
          </rPr>
          <t xml:space="preserve">Enter only Alphabets.
Do not enter more than 255 alphabets.
Special characters like ` ~ ! $ % ^ * ( ) @ # &amp; ' " { } ; : &lt; &gt; ? / \ and comma are not allowed.
Numbers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9" authorId="0">
      <text>
        <r>
          <rPr>
            <b/>
            <sz val="8"/>
            <color indexed="81"/>
            <rFont val="Tahoma"/>
            <family val="2"/>
          </rPr>
          <t xml:space="preserve">Enter only Alphabets.
Do not enter more than 255 alphabets.
Special characters like ` ~ ! $ % ^ * ( ) @ # &amp; ' " { } ; : &lt; &gt; ? / \ and comma are not allowed.
Numbers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0" authorId="0">
      <text>
        <r>
          <rPr>
            <b/>
            <sz val="8"/>
            <color indexed="81"/>
            <rFont val="Tahoma"/>
            <family val="2"/>
          </rPr>
          <t xml:space="preserve">Enter alphanumeric data. Max.length allowed is 2000 characters.
Special characters like ` ~ ! $ % ^ * ( ) @ # &amp; ' " { } ; : &lt; &gt; ? / \ + = - _ [ ] and comma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1" authorId="0">
      <text>
        <r>
          <rPr>
            <b/>
            <sz val="8"/>
            <color indexed="81"/>
            <rFont val="Tahoma"/>
            <family val="2"/>
          </rPr>
          <t xml:space="preserve">Enter alphanumeric data. Max.length allowed is 2000 characters.
Special characters like ` ~ ! $ % ^ * ( ) @ # &amp; ' " { } ; : &lt; &gt; ? / \ + = - _ [ ] and comma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2" authorId="0">
      <text>
        <r>
          <rPr>
            <b/>
            <sz val="8"/>
            <color indexed="81"/>
            <rFont val="Tahoma"/>
            <family val="2"/>
          </rPr>
          <t xml:space="preserve">Enter alphanumeric data. Max.length allowed is 2000 characters.
Special characters like ` ~ ! $ % ^ * ( ) @ # &amp; ' " { } ; : &lt; &gt; ? / \ + = - _ [ ] and comma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3" authorId="0">
      <text>
        <r>
          <rPr>
            <b/>
            <sz val="8"/>
            <color indexed="81"/>
            <rFont val="Tahoma"/>
            <family val="2"/>
          </rPr>
          <t xml:space="preserve">Enter alphanumeric data. Max.length allowed is 2000 characters.
Special characters like ` ~ ! $ % ^ * ( ) @ # &amp; ' " { } ; : &lt; &gt; ? / \ + = - _ [ ] and comma are not allowed.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<sst xmlns="http://schemas.openxmlformats.org/spreadsheetml/2006/main" count="659" uniqueCount="633">
  <si>
    <t>FORM 201</t>
  </si>
  <si>
    <t>Basic Details</t>
  </si>
  <si>
    <t>Acknowledgement No. of original return</t>
  </si>
  <si>
    <t>Attach a note explaining the revisions</t>
  </si>
  <si>
    <t>Description of top 3 commodities dealt in during the tax period.</t>
  </si>
  <si>
    <t>Commodity1</t>
  </si>
  <si>
    <t>Commodity2</t>
  </si>
  <si>
    <t>Commodity3</t>
  </si>
  <si>
    <t>Turnover of sales and purchases</t>
  </si>
  <si>
    <t>Sales</t>
  </si>
  <si>
    <t>Purchase</t>
  </si>
  <si>
    <t>01 Total turnover.</t>
  </si>
  <si>
    <t>(a) of the goods manufactured</t>
  </si>
  <si>
    <t>(b) other than (a) above</t>
  </si>
  <si>
    <t>Input Tax</t>
  </si>
  <si>
    <t>Tax Credit</t>
  </si>
  <si>
    <t>Admissible tax credit (Rupees)</t>
  </si>
  <si>
    <t>Rupees</t>
  </si>
  <si>
    <t>Payment of tax</t>
  </si>
  <si>
    <t>Adjustment in sale as per</t>
  </si>
  <si>
    <t>Increase</t>
  </si>
  <si>
    <t>Decrease</t>
  </si>
  <si>
    <t>Adjustment in purchase</t>
  </si>
  <si>
    <t>31 on account of goods on which right to use such goods is transferred as defined under sub-clause (d) of clause (23) of section 2.</t>
  </si>
  <si>
    <t>Reduction</t>
  </si>
  <si>
    <t>34 In the course of export/import out of country.</t>
  </si>
  <si>
    <t xml:space="preserve">35 Sales/purchases as specified in the sub-section (3) of section 5 of the Central Act.  </t>
  </si>
  <si>
    <t>36 In thr course of interstate trade and commerce other than branch transfer or consignment.</t>
  </si>
  <si>
    <t>37 Total</t>
  </si>
  <si>
    <t>HSN Code</t>
  </si>
  <si>
    <t>Output Tax</t>
  </si>
  <si>
    <t>23.3 Amount of penalty</t>
  </si>
  <si>
    <t>24 Amount paid</t>
  </si>
  <si>
    <t>25 Amount outstanding</t>
  </si>
  <si>
    <t>26 Amount paid in excess</t>
  </si>
  <si>
    <t>30 on account of credit note/debit note</t>
  </si>
  <si>
    <t>Tax invoice issued in the period from No</t>
  </si>
  <si>
    <t>Tax invoice issued in the period to No</t>
  </si>
  <si>
    <t>Retail invoice issued in the period from No</t>
  </si>
  <si>
    <t>Retail invoice issued in the period to No</t>
  </si>
  <si>
    <t>23 Amount payable</t>
  </si>
  <si>
    <t>33 Sales/purchases as specified in sub-section (2) of section 5 of the Central Act.(By way of transfer of documents of title)</t>
  </si>
  <si>
    <t>Description of sales and purchases</t>
  </si>
  <si>
    <t>Description of tax credit</t>
  </si>
  <si>
    <t>Description of net tax payable</t>
  </si>
  <si>
    <t>Total :</t>
  </si>
  <si>
    <t>Total of input tax</t>
  </si>
  <si>
    <t>AERIAL,ANTENNA,BOOSTER FOR TV</t>
  </si>
  <si>
    <t>AGRICULTURAL MACHINERY &amp; IMPL.</t>
  </si>
  <si>
    <t>ACRY.&amp; PLASTIC EMULSION PAINTS</t>
  </si>
  <si>
    <t>AERATED WATER &amp; BEVERAGES</t>
  </si>
  <si>
    <t>AEROPLANES,PARTS &amp; ACCE.</t>
  </si>
  <si>
    <t>AGARBATTI,PADI &amp; DHOOP-BATTI</t>
  </si>
  <si>
    <t>AIR CONDITIONERS</t>
  </si>
  <si>
    <t>AIR CONDITIONING PLANTS</t>
  </si>
  <si>
    <t>AIR COOLERS</t>
  </si>
  <si>
    <t>AIR-CONDITIONING PLANT.</t>
  </si>
  <si>
    <t>ALL TYPES OF LACQUERS</t>
  </si>
  <si>
    <t>AMCHUR</t>
  </si>
  <si>
    <t>AMMONIA,GRAPH,&amp; TRACING-PAPER</t>
  </si>
  <si>
    <t>ARMS INCL.RIFLE,REVOLVER</t>
  </si>
  <si>
    <t>ART,SUNCOAT PAPER &amp; IVORY CARD</t>
  </si>
  <si>
    <t>ARTI.MADE OF GOLD &amp; OF SILVER</t>
  </si>
  <si>
    <t>ARTI.OF PLYWOOD &amp; DECO.SHEETS</t>
  </si>
  <si>
    <t>ARTI.SILK YARN &amp; ITS WASTE</t>
  </si>
  <si>
    <t>ARTICLES MADE FROM WOOD</t>
  </si>
  <si>
    <t>ARTICLES MADE OF CEMENT</t>
  </si>
  <si>
    <t>ARTICLES MADE OF CEMENT LIKE JALI,JALIA,GOKHLA AND PANIYARA</t>
  </si>
  <si>
    <t>ARTICLES MADE OF PLASTICS</t>
  </si>
  <si>
    <t>Agate(Akik)Stones and articles made therefrom</t>
  </si>
  <si>
    <t>Agriculture implements worked</t>
  </si>
  <si>
    <t>All Kinds of Metals (Non-Ferrous Base Metals)</t>
  </si>
  <si>
    <t>Any Other kind of Motor Spirit</t>
  </si>
  <si>
    <t>Article Teeth</t>
  </si>
  <si>
    <t>Aviation Gasoline(Bonded)</t>
  </si>
  <si>
    <t>Aviation Gasoline(Duty Paid)</t>
  </si>
  <si>
    <t>Aviation Turbine Fuel(Bonded)</t>
  </si>
  <si>
    <t>Aviation Turbine Fuel(Duty Paid)</t>
  </si>
  <si>
    <t>BALL BEARINGS</t>
  </si>
  <si>
    <t>BAMBOO</t>
  </si>
  <si>
    <t>BANGLES OF GLASS,PLASTIC,IVORY NOT ORNAMENTED IN ANY MANNER</t>
  </si>
  <si>
    <t>BETEL NUTS</t>
  </si>
  <si>
    <t>BIONOCULARS TELESCOPES O.GLASS</t>
  </si>
  <si>
    <t>BLENDED FIBRE/YARN &amp;ITS WASTE</t>
  </si>
  <si>
    <t>BODY BUILT ON CHASIS-MOTOR VEH</t>
  </si>
  <si>
    <t>BOLTS &amp; NUTS</t>
  </si>
  <si>
    <t>BOOKS AND PERIODOCALS INCLUDING TIME TABLES</t>
  </si>
  <si>
    <t>BRAIDS,BORDERS,LACES &amp;TRIMMING</t>
  </si>
  <si>
    <t>BRAILLE,GROUP,SPEECH,WHEEL CHAIR,WALKERS,VOICE CHORD</t>
  </si>
  <si>
    <t>BREAD IN ANY FORM</t>
  </si>
  <si>
    <t>BRICKS &amp; ROOFING TILES</t>
  </si>
  <si>
    <t>BROOMS AND BROOM STICKS</t>
  </si>
  <si>
    <t>BROWN,CRAFT,BUTTER PAPER</t>
  </si>
  <si>
    <t>BULLION &amp; SPECIE</t>
  </si>
  <si>
    <t>BUTTER</t>
  </si>
  <si>
    <t>BUTTER-MILK,CURDS AND LASSI AND CHAKKA</t>
  </si>
  <si>
    <t>BYCYCLE,TRICYCLE,TYRE,TUBE,ACC</t>
  </si>
  <si>
    <t>Betel LEaves and pan,tambul,vida</t>
  </si>
  <si>
    <t>Bindi</t>
  </si>
  <si>
    <t>Black and coloured lead slips</t>
  </si>
  <si>
    <t>CAKES,PASTRIES &amp; BISCUITS</t>
  </si>
  <si>
    <t>CALENDAR DATTA</t>
  </si>
  <si>
    <t>CANDLES MADE OF WAX</t>
  </si>
  <si>
    <t>CARDBOARD BOX,CARTON,DIVIDER</t>
  </si>
  <si>
    <t>CARDBOARD ROLLS</t>
  </si>
  <si>
    <t>CATTLE, SHEEP AND GOATS</t>
  </si>
  <si>
    <t>CATTLE-FEED INCLDING FODDER,CONCENTRATES AND COTTON SEED OIL</t>
  </si>
  <si>
    <t>CAUSTIC SODA &amp;SILICATE OF SODA</t>
  </si>
  <si>
    <t>CELLULOSE TAPES</t>
  </si>
  <si>
    <t>CEMENT</t>
  </si>
  <si>
    <t>CEREALS AND PULSES,WHEAT FLOURS,FLOURS OF CEREALS</t>
  </si>
  <si>
    <t>CHALK LUMPS</t>
  </si>
  <si>
    <t>CHARKHA AND SPARE-PARTS THEREOF USED IN PRODUCTION OF HAND</t>
  </si>
  <si>
    <t>CHARTS,MAPS,GEOMETRICAL INSTRUMENTS,GLOBES FOR EDUCATIONAL</t>
  </si>
  <si>
    <t>CHASIS OF MOTOR VEHICLES</t>
  </si>
  <si>
    <t>CHEMICAL FERTILISERS</t>
  </si>
  <si>
    <t>CHEMICALS</t>
  </si>
  <si>
    <t>CHIKKI AND REVDI</t>
  </si>
  <si>
    <t>CHILLIES,TAMARIND AND TURMERIC-WHOLE AND POWDER FORM</t>
  </si>
  <si>
    <t>CHLORINE,OXYGEN,ACET.ARGON GAS</t>
  </si>
  <si>
    <t>CIGARETTE CASES AND LIGHTERS</t>
  </si>
  <si>
    <t>CINEMATO/PHOTOGRAPHIC EQUIP.</t>
  </si>
  <si>
    <t>CINEMATOGRAPHIC EQUIPMENTS</t>
  </si>
  <si>
    <t>CINEMATOGRAPHIC FILM.</t>
  </si>
  <si>
    <t>CLOCKS,WATCHES,PARTS &amp; ACCE.</t>
  </si>
  <si>
    <t>COAL &amp; COKE</t>
  </si>
  <si>
    <t>COAL GAS</t>
  </si>
  <si>
    <t>COCONUT IN SHELL AND SEPARATED KERNAL OF COCONUT OTHER</t>
  </si>
  <si>
    <t>COFFEE, CHICORI OR TEA</t>
  </si>
  <si>
    <t>COLLEPSIBLE TUBE</t>
  </si>
  <si>
    <t>COMPO.SP/ACC OF MOTOR VEHICLES</t>
  </si>
  <si>
    <t>COMPUTERS,DATA ENTRY MACHINE</t>
  </si>
  <si>
    <t>COMPUTERS.</t>
  </si>
  <si>
    <t>CONDOMS AND LOOPS AND OTHER CONTRACEPTIVES</t>
  </si>
  <si>
    <t>CONES MADE OF PAPER</t>
  </si>
  <si>
    <t>COOKED FOOD &gt;RS.25 PER PERSON</t>
  </si>
  <si>
    <t>COOKED FOOD AND NON ALCOHOLIC @ PRICE &lt;75 PER PERSON</t>
  </si>
  <si>
    <t>COOKED FOOD AT FUNCTIONS/PARTY</t>
  </si>
  <si>
    <t>COPIER PAPER FOR COPIER MACHI.</t>
  </si>
  <si>
    <t>COTTON FABRICS</t>
  </si>
  <si>
    <t>COTTON FABRICS COVERD UNDER HEAD NO OF CENTRAL EXCISE</t>
  </si>
  <si>
    <t>COTTON WASTE</t>
  </si>
  <si>
    <t>COTTON YARN</t>
  </si>
  <si>
    <t>COTTON YARN WASTE</t>
  </si>
  <si>
    <t>COTTON,GINNED,UNGINNED,PRESSED</t>
  </si>
  <si>
    <t>COTTON,SILK OR WOOLEN YARN HAND SPUN,HAND KNITTED ARTICLES</t>
  </si>
  <si>
    <t>COUNTRY/FOREIGN LIQUORS,WINES</t>
  </si>
  <si>
    <t>CRUCIBLES</t>
  </si>
  <si>
    <t>CRUDE OIL</t>
  </si>
  <si>
    <t>CULINARY &amp; FLAVOURING ESSENCES</t>
  </si>
  <si>
    <t>DE-OILED CAKES</t>
  </si>
  <si>
    <t>DECORATIVE SHEETS-FORMICA</t>
  </si>
  <si>
    <t>DEEP FREEZERS-ITS COMPO.SP/ACC</t>
  </si>
  <si>
    <t>DENTIFRICES OF ALL KINDS</t>
  </si>
  <si>
    <t>DESHI NALIA</t>
  </si>
  <si>
    <t>DETERGENTS &amp; DETERGENT CAKES</t>
  </si>
  <si>
    <t>DICTAPHONE &amp;OTHER APPAR.SP/ACC</t>
  </si>
  <si>
    <t>DOM.ELE.APPLA.-WASHING MACHINE</t>
  </si>
  <si>
    <t>DRAWING PIN,BRUSH, RUBBER RING</t>
  </si>
  <si>
    <t>DRILLING RIG,SP.&amp; ACC.</t>
  </si>
  <si>
    <t>DRUGS AND MEDICINES</t>
  </si>
  <si>
    <t>DUPLICATI,PHOTO COPIER MACHINE</t>
  </si>
  <si>
    <t>DYES</t>
  </si>
  <si>
    <t>EDIBLE OILS</t>
  </si>
  <si>
    <t>EGGS</t>
  </si>
  <si>
    <t>ELE.GOODS,STABILIZER,SP/ACC.</t>
  </si>
  <si>
    <t>ELECTRIC FANS.</t>
  </si>
  <si>
    <t>ELECTRIC MOTOR,SP. &amp; ACC.</t>
  </si>
  <si>
    <t>ELECTRICAL ENERGY</t>
  </si>
  <si>
    <t>ELECTRICAL FANS</t>
  </si>
  <si>
    <t>ELECTRICAL GOODS.</t>
  </si>
  <si>
    <t>ELECTRO.AMPLIFIER,MEGAPHONES</t>
  </si>
  <si>
    <t>ELECTRO.AUDIO-VISUAL EQUIP.</t>
  </si>
  <si>
    <t>ELECTRO.RECORD PLAYER,TAPE REC</t>
  </si>
  <si>
    <t>ELECTRO.TAPE DECK.DISC/PLAYER</t>
  </si>
  <si>
    <t>ELECTRO.WIRELESS RECEP.INSTRU.</t>
  </si>
  <si>
    <t>ELECTRONIC CLOCKS, TIME PIECES</t>
  </si>
  <si>
    <t>ELECTRONIC GAMES &amp; INSTRUMENT</t>
  </si>
  <si>
    <t>ELECTRONICS GOODS-CAMERA,SP/AC</t>
  </si>
  <si>
    <t>ELECTRONICS HOME APLI.-GRINDER</t>
  </si>
  <si>
    <t>ELECTRONICS WATCHES,SP&amp; ACC.</t>
  </si>
  <si>
    <t>EMPTY BOTTLES &amp; CORKS</t>
  </si>
  <si>
    <t>EMPTY TINS &amp; EMPTY BARRELS</t>
  </si>
  <si>
    <t>EQUIPMENTS FOR DRIP IRRIGATION</t>
  </si>
  <si>
    <t>EQUIPMENTS FOR PHYSICAL EXERCISE</t>
  </si>
  <si>
    <t>FABRIC EMBROIDERED/DECORATED</t>
  </si>
  <si>
    <t>FARSAN PREPARED WHOLLY OR MAINLY FROM GRAM OR OTHER PULSE</t>
  </si>
  <si>
    <t>FILMS CERTIFIED BY STATE GOV. TO BE PREDOMINANTLY</t>
  </si>
  <si>
    <t>FIRE WORKS INCLUDING BAPORIA</t>
  </si>
  <si>
    <t>FIREWOOD AND CHARCOAL</t>
  </si>
  <si>
    <t>FISH AND ALL SEA FOOD</t>
  </si>
  <si>
    <t>FISHING NETS</t>
  </si>
  <si>
    <t>FLOOR &amp; WALL TILES</t>
  </si>
  <si>
    <t>FLOURESCENT TUBE,CHOKE,BULBS</t>
  </si>
  <si>
    <t>FLOWER,FRUIT,SEEDS OF VEGETABLE</t>
  </si>
  <si>
    <t>FLOWERS - EXCLUDING ARTIFICIAL FLOWERS</t>
  </si>
  <si>
    <t>FOODSTUFF,FOOD PROVI,DRY FRUIT</t>
  </si>
  <si>
    <t>FOOTWEAR</t>
  </si>
  <si>
    <t>FOOTWEAR SOLD AT PRICE LESS THAN RS. 150 PER PAIR</t>
  </si>
  <si>
    <t>FOUNTAIN PENS,STYLOGRAPH PENS,BOLL-POINT</t>
  </si>
  <si>
    <t>FRESH FRUITS</t>
  </si>
  <si>
    <t>FRESH VEGETABLES AND EDIBLE TUBERS</t>
  </si>
  <si>
    <t>FUR &amp; ARTI.OF PERSONAL USE</t>
  </si>
  <si>
    <t>FURNACE OIL</t>
  </si>
  <si>
    <t>FURNITURE &amp; ITS SKELETON</t>
  </si>
  <si>
    <t>FURNITURE.</t>
  </si>
  <si>
    <t>GANJA &amp; BHANG</t>
  </si>
  <si>
    <t>GELATINE CAPSULES</t>
  </si>
  <si>
    <t>GHAMELAS AND TAGARAS MADE OF G.P. SHEETS AND C.R. SHEETS</t>
  </si>
  <si>
    <t>GHEE</t>
  </si>
  <si>
    <t>GLASS AMPULES</t>
  </si>
  <si>
    <t>GLASSWARE,CROCKERY,CHINAWARE</t>
  </si>
  <si>
    <t>GOGGLES,GLASSES &amp; ROUGH BLANKS</t>
  </si>
  <si>
    <t>GOLD AND SILVER FILIGREE</t>
  </si>
  <si>
    <t>GRAMOPHONES,ITS SP.&amp; RECORDS</t>
  </si>
  <si>
    <t>GROUND CHALK,CHALK IN POWDER</t>
  </si>
  <si>
    <t>GROUNDNUT HUSKS (FOTRI)</t>
  </si>
  <si>
    <t>GUM PAPER TAPE</t>
  </si>
  <si>
    <t>GUNNY BAGS &amp; HESSIAN</t>
  </si>
  <si>
    <t>GUR BUT NOT INCLUDING KAKAVI OR KAKAB OR MOLASSES</t>
  </si>
  <si>
    <t>Glass and Glass Ware</t>
  </si>
  <si>
    <t>H.D.P.E.WOVEN SACKS&amp; P.P.SACKS</t>
  </si>
  <si>
    <t>HAAR,PAVITRA,KALAGI,MUGAT,MODH ETC.</t>
  </si>
  <si>
    <t>HAIR COMBS,RAZOR,RAZOR BLADE</t>
  </si>
  <si>
    <t>HAIR OILS</t>
  </si>
  <si>
    <t>HAND CARTS,BULLOCK CARTS,CAMEL CARTS</t>
  </si>
  <si>
    <t>HAND MADE BISCUITS BUT NOT INCLUDING CAKES AND PASTRIES</t>
  </si>
  <si>
    <t>HANDICRAFT ARTICLES</t>
  </si>
  <si>
    <t>HANDLES OF PAWARAH &amp; PICK-AXE</t>
  </si>
  <si>
    <t>HANDLOOM FABRIC &gt;ES.20/Met.</t>
  </si>
  <si>
    <t>HANDLOOM FABRICS SOLD AT LEES THAN RS. 20 PER METER</t>
  </si>
  <si>
    <t>HANDLOOMS AND PARTS THEREOF</t>
  </si>
  <si>
    <t>HEENA POWDER - MEHANDI</t>
  </si>
  <si>
    <t>HIDES &amp; SKINS</t>
  </si>
  <si>
    <t>HOSIERY GOODS, &gt;RS.30 PER ARTI</t>
  </si>
  <si>
    <t>HOSIERY GOODS,&lt;RS.30 PER ARTI.</t>
  </si>
  <si>
    <t>HUMAN BLOOD AND HUMAN BLOOD PLASMA</t>
  </si>
  <si>
    <t>HURRICANE,HURRICANE LAMPS OF ALL KINDS</t>
  </si>
  <si>
    <t>High Speed Diesel Oil</t>
  </si>
  <si>
    <t>Hydrogenerated vegetables oils including vanaspati</t>
  </si>
  <si>
    <t>ICE</t>
  </si>
  <si>
    <t>ICE-CREAM,KULFI &amp; DRINKS</t>
  </si>
  <si>
    <t>IMITATION JEWELLERY</t>
  </si>
  <si>
    <t>IMPROVED CHULHAS WITH COST NOT EXCEEDING RS. 100 PER UNIT</t>
  </si>
  <si>
    <t>INFLAMMABLE &amp; ACETELYNE GAS</t>
  </si>
  <si>
    <t>INSTANT COFFEE/TEA/CHICORI</t>
  </si>
  <si>
    <t>IRON &amp; STEEL</t>
  </si>
  <si>
    <t>IVORY ARTI.SANDAL WOOD ART</t>
  </si>
  <si>
    <t>JARI MATER.WITHOUT GOLD/SILVER</t>
  </si>
  <si>
    <t>JARITHREAD &amp; EMBRO.MATERIAL</t>
  </si>
  <si>
    <t>JEWELLERY WITHOUT PREC.STONES</t>
  </si>
  <si>
    <t>JUTE &amp; FIBRES OF MESTA,BIMLI</t>
  </si>
  <si>
    <t>KAKAVI,KAKAB OR MOLASSES</t>
  </si>
  <si>
    <t>KEROSENE FOR DOMESTIC USE</t>
  </si>
  <si>
    <t>KEROSENE FOR INDUSTRIAL USE</t>
  </si>
  <si>
    <t>KEROSENE STOVES,SPARE PARTS AND ACCESSORIES OF THEREOF</t>
  </si>
  <si>
    <t>KHAKHRA PAN</t>
  </si>
  <si>
    <t>KHAKHRA,PAPAD AND PAPAD PIPES</t>
  </si>
  <si>
    <t>KHAS KHAS (RED POPPY SEEDS)</t>
  </si>
  <si>
    <t>KITES - PATANG</t>
  </si>
  <si>
    <t>KUMKUM</t>
  </si>
  <si>
    <t>L.P.G.STOVE-GRILLER,OVEN</t>
  </si>
  <si>
    <t>LABORATORY GLASSWARE-TUBES,JAR</t>
  </si>
  <si>
    <t>LIFTS OPERATED BY ELECTRICITY</t>
  </si>
  <si>
    <t>LIGHT DIESEL OIL</t>
  </si>
  <si>
    <t>LIGNITE</t>
  </si>
  <si>
    <t>LINEAR ALKYL BENEZENE(L.A.B.)</t>
  </si>
  <si>
    <t>LINGUAPHONE,LANGUAGE RECORDS,GRAMOPHONE RECORDS FOR TEACHING</t>
  </si>
  <si>
    <t>LIQUIFIED PETROLEUM GAS</t>
  </si>
  <si>
    <t>LOTTERY TICKETS</t>
  </si>
  <si>
    <t>LOW SULPHUR HEAVY STOCK (LSHS)</t>
  </si>
  <si>
    <t>LUBRICANTS</t>
  </si>
  <si>
    <t>MACHINERY USED IN THE MFG.GOOD</t>
  </si>
  <si>
    <t>MACHINES OF ALL KINDS APPLIANCES,SCALES USED FOR WEIGHTING</t>
  </si>
  <si>
    <t>MANGALSUTRA SOLD AT A PRICE NOT EXCEEDING RS. 1000 EACH</t>
  </si>
  <si>
    <t>MANURES EXCLUDING CHEMICAL FERTILISERS OIL CAKES</t>
  </si>
  <si>
    <t>MARBLE CHIPS</t>
  </si>
  <si>
    <t>MARBLE,RAW MARBLE &amp; ITS ARTI.</t>
  </si>
  <si>
    <t>MEAT</t>
  </si>
  <si>
    <t>MECHANICAL WATER COOLER,SP/ACC</t>
  </si>
  <si>
    <t>METHYL ALCOHOL</t>
  </si>
  <si>
    <t>MILK POWDER,WHOLE OR SKIMMED</t>
  </si>
  <si>
    <t>MILK WHOLE OR SEPARATED OR RECONSTITUTED, EXCEPT MILK POWDER</t>
  </si>
  <si>
    <t>MISCELLA.CONSUMER ELECTRONICS</t>
  </si>
  <si>
    <t>MOTOR CYCLE,SCOOTER &amp; MOPED</t>
  </si>
  <si>
    <t>MOTOR SPIRIT</t>
  </si>
  <si>
    <t>MOTOR VEHICLES.-CAR,VAN</t>
  </si>
  <si>
    <t>MUSICAL INSTRUMENTS,HARMONIUM</t>
  </si>
  <si>
    <t>NATURAL &amp; SYNTH.ESSENTIAL OILS</t>
  </si>
  <si>
    <t>NATURAL AND ASSOCIATED GAS</t>
  </si>
  <si>
    <t>NEEDLES</t>
  </si>
  <si>
    <t>NEPTHA</t>
  </si>
  <si>
    <t>NEWS PRINT</t>
  </si>
  <si>
    <t>NON-ESSENTIAL VEGETABLE OILS</t>
  </si>
  <si>
    <t>NON-POTABLE LIQUORS-RECT,DENA</t>
  </si>
  <si>
    <t>Not Available</t>
  </si>
  <si>
    <t>OIL ENGINES</t>
  </si>
  <si>
    <t>ONE OR TWO BAND RADIO</t>
  </si>
  <si>
    <t>OPIUM</t>
  </si>
  <si>
    <t>Opener(HUller) and thrasher for agriculture use</t>
  </si>
  <si>
    <t>Others</t>
  </si>
  <si>
    <t>P.V.C.MOULDED FURNITURE</t>
  </si>
  <si>
    <t>P.V.C.PIPES OF ALL TYPES</t>
  </si>
  <si>
    <t>P.V.C.STABILIZERS &amp;PLASTISIZER</t>
  </si>
  <si>
    <t>PACKING MATERIALS</t>
  </si>
  <si>
    <t>PADIA AND PATRALA</t>
  </si>
  <si>
    <t>PAINTS &amp; VARNISHES IN ANY FORM</t>
  </si>
  <si>
    <t>PAN MASALA</t>
  </si>
  <si>
    <t>PAPER BAGS OF ALL KINDS</t>
  </si>
  <si>
    <t>PAPER LABLES</t>
  </si>
  <si>
    <t>PAPER,STRAW BOARD,CARD BOARD</t>
  </si>
  <si>
    <t>PARTS OF MATHEMATICAL INSTRUMENTS</t>
  </si>
  <si>
    <t>PASTI</t>
  </si>
  <si>
    <t>PATENT,TRADEMARK,BRAND NAME</t>
  </si>
  <si>
    <t>PATOLA SAREES,SCARVES OR OTHER ARTICLES WOVEN ON HANDLOOMS</t>
  </si>
  <si>
    <t>PAWRAH AND PICK-AXE</t>
  </si>
  <si>
    <t>PEDAL RICKSHAW</t>
  </si>
  <si>
    <t>PEPPER &amp; OTHER SPICES</t>
  </si>
  <si>
    <t>PERFUMES,COSMETICS</t>
  </si>
  <si>
    <t>PESTICIDES &amp; INSECTICIDES</t>
  </si>
  <si>
    <t>PETROCHEMICALS</t>
  </si>
  <si>
    <t>PETROLEUM PRODUCTS</t>
  </si>
  <si>
    <t>PHOTOGRAPHIC CAMERA,LENSE,FILM</t>
  </si>
  <si>
    <t>PICKLES,SAUCES,JAMS,JELLIES</t>
  </si>
  <si>
    <t>PILE CARPETS (EXCLU.SHETRANJI)</t>
  </si>
  <si>
    <t>PLANT AND MACHINERY.</t>
  </si>
  <si>
    <t>PLANTAIN LEAVES</t>
  </si>
  <si>
    <t>PLASTIC BUTTONS</t>
  </si>
  <si>
    <t>PLYWOOD</t>
  </si>
  <si>
    <t>POLYTHENE PACKING MATERIALS</t>
  </si>
  <si>
    <t>POTATO KATRI - UNFRIED</t>
  </si>
  <si>
    <t>POULTRY</t>
  </si>
  <si>
    <t>POULTRY FEEDS</t>
  </si>
  <si>
    <t>PRESSURE COOKERS</t>
  </si>
  <si>
    <t>PRESSURE INCANDESCENT LAMPS</t>
  </si>
  <si>
    <t>PRINTED PAPER</t>
  </si>
  <si>
    <t>PRINTED WRAPPERS OF PAPER</t>
  </si>
  <si>
    <t>PRINTING BLOCK FOR PRINT.PRESS</t>
  </si>
  <si>
    <t>PRODUCTS OF VILLAGE INDUSTRIES AS DEFINED IN ACT</t>
  </si>
  <si>
    <t>PURE SILK FABRICS</t>
  </si>
  <si>
    <t>PURE SILK YARN</t>
  </si>
  <si>
    <t>RAIN COATS</t>
  </si>
  <si>
    <t>RAKHDI</t>
  </si>
  <si>
    <t>RAW SILK &amp; SILK YARN &amp; WASTE</t>
  </si>
  <si>
    <t>RAW WOOL &amp; WOOL TOPS</t>
  </si>
  <si>
    <t>RAYON OR ARTI.SILK FABRICS</t>
  </si>
  <si>
    <t>RAYON OR ARTIFICIAL SILK FABRICS</t>
  </si>
  <si>
    <t>READY MADE GARMENTS&gt;Rs.100/ART</t>
  </si>
  <si>
    <t>REEL FOR WINDING THREAD,WIRE</t>
  </si>
  <si>
    <t>REFINED COTTON-SEED OIL</t>
  </si>
  <si>
    <t>REFRIGERATOR-ITS COMPON.SP/ACC</t>
  </si>
  <si>
    <t>REFRIGERATORS.</t>
  </si>
  <si>
    <t>RHYOLITE &amp; TRACHYTE STONE</t>
  </si>
  <si>
    <t>ROLL &amp; PAPERS FOR PHOTOGRAPHY</t>
  </si>
  <si>
    <t>ROOFING TILES KNOWN AS MANGLORI NALIA</t>
  </si>
  <si>
    <t>SAFETY MATCHES EXCLUDING MATECHES USED AS FIREWORKS</t>
  </si>
  <si>
    <t>SALT OTHER THAN SALT USED IN MANUFACTURING OF TAXABLE GOODS</t>
  </si>
  <si>
    <t>SAMIYANA.</t>
  </si>
  <si>
    <t>SANITARYWARE OF ALL KINDS</t>
  </si>
  <si>
    <t>SAREES EMBROIDERED/DECORATED</t>
  </si>
  <si>
    <t>SCHOOL BAGS MADE OF ALUMINIUM.</t>
  </si>
  <si>
    <t>SCREEN PRINTING BLOCK</t>
  </si>
  <si>
    <t>SEC. 15</t>
  </si>
  <si>
    <t>SEC. 15-A</t>
  </si>
  <si>
    <t>SEC. 15-B</t>
  </si>
  <si>
    <t>SEC. 16</t>
  </si>
  <si>
    <t>SEC. 19     SUGAR CANE</t>
  </si>
  <si>
    <t>SEC. 19-A   C.S. OIL CAKE</t>
  </si>
  <si>
    <t>SEC. 19-A   G.N. OIL CAKE</t>
  </si>
  <si>
    <t>SEC. 19-A   OIL CAKE</t>
  </si>
  <si>
    <t>SEC. 19-B   CASTOR SEEDS</t>
  </si>
  <si>
    <t>SEC. 19-B   COTTON SEEDS</t>
  </si>
  <si>
    <t>SEC. 19-B   GROUNDNUT</t>
  </si>
  <si>
    <t>SEC. 19-B   OIL SEEDS</t>
  </si>
  <si>
    <t>SEC. 19-B   RAYDO/MUST.SEEDS</t>
  </si>
  <si>
    <t>SEC. 19-C SALT</t>
  </si>
  <si>
    <t>SEC. 50</t>
  </si>
  <si>
    <t>SEC. 55-A   WORKS CONTRACT</t>
  </si>
  <si>
    <t>SEV MADE OUT OF WHEAT FLOUR OR MAINDA</t>
  </si>
  <si>
    <t>SEWING MACHINES &amp; ACC.</t>
  </si>
  <si>
    <t>SEWING MACHINES.</t>
  </si>
  <si>
    <t>SHAVING CREAM,HAIR&amp;TOOTH BRUSH</t>
  </si>
  <si>
    <t>SHEET,BAR,SLAB-NON-FERR.METALS</t>
  </si>
  <si>
    <t>SHEET,CUSHIONS,MATTRE.RUBBER</t>
  </si>
  <si>
    <t>SILK KHADI,READY MADE GARMENTS</t>
  </si>
  <si>
    <t>SILK KINKHAB FABRICS</t>
  </si>
  <si>
    <t>SLATE,CHALKSTICKS,CRAYONS,DUSTER,RUBBER</t>
  </si>
  <si>
    <t>SODA ASH</t>
  </si>
  <si>
    <t>SODA WATER SEALED/CAPSULED/JAR</t>
  </si>
  <si>
    <t>SOLAR ENERGY EQUIPMENTS</t>
  </si>
  <si>
    <t>SOLVENT OIL</t>
  </si>
  <si>
    <t>SOUND TRANSMIT.EQUIP.TELEPHONE</t>
  </si>
  <si>
    <t>SP.&amp; ACC. OF MACHINERY</t>
  </si>
  <si>
    <t>SP.&amp; ACC.OF AIR CONDI.,COOLER</t>
  </si>
  <si>
    <t>SP.&amp; ACC.OF OIL ENGINES</t>
  </si>
  <si>
    <t>SP.&amp; ACC.OF SPECTACLES &amp; FRAME</t>
  </si>
  <si>
    <t>SP.&amp; ACC.OF WATER PUMP/PUMPSET</t>
  </si>
  <si>
    <t>SP.&amp;ACC. OF PRESSURE COOKERS</t>
  </si>
  <si>
    <t>SPARE PARTS &amp; ACC.OF TRACTORS</t>
  </si>
  <si>
    <t>SPECTACLES,PAIR LENSES,FRAMES</t>
  </si>
  <si>
    <t>SPIRITUOUS MEDICINES,ALCOHOLIC</t>
  </si>
  <si>
    <t>STAMP PAPERS SOLD BY VENDORS DULY AUTHORISED UNDER ACT</t>
  </si>
  <si>
    <t>STAPLE-SYNTH-TERY.FIBRE,YARN</t>
  </si>
  <si>
    <t>STARCHES,MAIZE FLOUR &amp; TOPIOCA</t>
  </si>
  <si>
    <t>STATIONERY ARTICLES</t>
  </si>
  <si>
    <t>STEAM</t>
  </si>
  <si>
    <t>STENCIL PAPER</t>
  </si>
  <si>
    <t>STONE-ROUGH,CUT,SIZED-POLISHED</t>
  </si>
  <si>
    <t>STOVES OF ALL KINDS,SP.&amp; ACC.</t>
  </si>
  <si>
    <t>SUCH SPORTS GOODS AS THE STATE GOV MAY BY NOTIFICATION</t>
  </si>
  <si>
    <t>SUGAR  EXCEPT ENTRY-86, SCH-I</t>
  </si>
  <si>
    <t>SUGAR COVERED UNDER SUB-HEADING OF CENTRAL EXCISE ACT 1985</t>
  </si>
  <si>
    <t>SUIT CASES,ATTACHEE CASES</t>
  </si>
  <si>
    <t>SURGICAL EQUIPMENTS &amp;MACHINERY</t>
  </si>
  <si>
    <t>SUVA,DHANA &amp; DHANA DAL</t>
  </si>
  <si>
    <t>SWEET &amp; SWEETMEATS-SHRIKHAND</t>
  </si>
  <si>
    <t>T.V.,CLOSE CURCUIT TV.,MONITOR</t>
  </si>
  <si>
    <t>TABLE CUTLERY INCL.KNIVES,FORK</t>
  </si>
  <si>
    <t>TABULATING,CALCULATING MACHINE</t>
  </si>
  <si>
    <t>TAPE RECORDER,CASSETTE TAPEDEK</t>
  </si>
  <si>
    <t>TELEPRINTERS &amp; COMPONENTS SP.</t>
  </si>
  <si>
    <t>TELEVISION,V.C.R.s. &amp;  V.C.R.s</t>
  </si>
  <si>
    <t>TETRAPACK MATERIALS</t>
  </si>
  <si>
    <t>THREAD,TWINE,STRING OR ROPE</t>
  </si>
  <si>
    <t>THREADS TWINE STRING OR ROPE PREPARED</t>
  </si>
  <si>
    <t>TIMBER</t>
  </si>
  <si>
    <t>TIMBER-PROCESSED,CUT,SIZED</t>
  </si>
  <si>
    <t>TIN SEAL</t>
  </si>
  <si>
    <t>TISSUE PAPER</t>
  </si>
  <si>
    <t>TOBACCO EXCEPT ENTRY-88, SCH-I</t>
  </si>
  <si>
    <t>TOBACCO,TOBACCO REFUSE COVERED UNDER CENTRAL EXCISE ACT 1985</t>
  </si>
  <si>
    <t>TOILET ARTI.HAIRCREAM,SHAMPOO</t>
  </si>
  <si>
    <t>TOILET SOAPS  EXCLUDING SHAPOO</t>
  </si>
  <si>
    <t>TOOTH POWDER</t>
  </si>
  <si>
    <t>TOYS OTHER THAN ELECTRONIC TOYS</t>
  </si>
  <si>
    <t>TRACTOR TRAILORS</t>
  </si>
  <si>
    <t>TRACTORS,POWER TILLERS</t>
  </si>
  <si>
    <t>TRANSFORMERS/SWITCH GEAR/BOARD</t>
  </si>
  <si>
    <t>TREAD RUBBER</t>
  </si>
  <si>
    <t>TYPEWRITERS.</t>
  </si>
  <si>
    <t>TYPEWRITING MACHINES,SP./ACC.</t>
  </si>
  <si>
    <t>TYRE &amp;TUBE-MOTOR VEHI.&amp;SCOOTER</t>
  </si>
  <si>
    <t>TYRES OF TRAILOR OF TRACTOR</t>
  </si>
  <si>
    <t>UMBRELLAS OF ALL KINDS AND SPARE PARTS</t>
  </si>
  <si>
    <t>UNSPECIFIED GOODS</t>
  </si>
  <si>
    <t>UTENSILS MADE OF COPPER,BRASS</t>
  </si>
  <si>
    <t>UTENSILS MADE OF OTHER METALS</t>
  </si>
  <si>
    <t>UTENSILS OF ALUMINIUM</t>
  </si>
  <si>
    <t>UTENSILS OF STAINLESS STELL</t>
  </si>
  <si>
    <t>UTENSILS.</t>
  </si>
  <si>
    <t>VACCINES,TOXOIDS OR SERA</t>
  </si>
  <si>
    <t>VACCUM FLASKS</t>
  </si>
  <si>
    <t>VCR &amp; VCP &amp; VIDEO CAMERA</t>
  </si>
  <si>
    <t>VENI,GAJRA AND SUCH OTHER ARTICLES PREPARED</t>
  </si>
  <si>
    <t>VESSELS OF EVERY DESCRIPTION</t>
  </si>
  <si>
    <t>VITAMINISED INFANT MILKFOOD</t>
  </si>
  <si>
    <t>WASHED COTTON-SEED OILS</t>
  </si>
  <si>
    <t>WASHING SOAPS EXLUD. DETERGENT</t>
  </si>
  <si>
    <t>WATER OTHER THAN THE GOODS SPECIFIED</t>
  </si>
  <si>
    <t>WATER PROOF CANVAS</t>
  </si>
  <si>
    <t>WATER PUMPS &amp; PUMPING SET</t>
  </si>
  <si>
    <t>WEIGHING MACHINES OF ALL KINDS</t>
  </si>
  <si>
    <t>WET DATES KNOWN AS KHAJUR OR ZAHEDI OR BY ANY OTHER NAME</t>
  </si>
  <si>
    <t>WINDING ENEMALLED,COPPER WIRE</t>
  </si>
  <si>
    <t>WIRE NAILS</t>
  </si>
  <si>
    <t>WIRELESS RECEPTION INSTRUMENT</t>
  </si>
  <si>
    <t>WOOD OF LIMDA,PIPLA,BAVAL,VADLA SOLD</t>
  </si>
  <si>
    <t>WOODEN BOX (KHOKHA) &amp; BOXES</t>
  </si>
  <si>
    <t>WOODEN BRUSHES MEANT FOR HOUSE-HOLD PURPOSES</t>
  </si>
  <si>
    <t>WOODEN FRAME,ROLLS</t>
  </si>
  <si>
    <t>WOODEN FRAMES OF DRUM,DHOLAK,TABLA,KONGA OR BONGA</t>
  </si>
  <si>
    <t>WOOLEN YARN &amp; WASTE</t>
  </si>
  <si>
    <t>WOOLLEN FABRICS</t>
  </si>
  <si>
    <t>WOVEN FABRICS OF WOOL COVERED UNDER CENTRAL EXCISE ACT 1985</t>
  </si>
  <si>
    <t>X-RAY APPARATUS &amp; FILMS,PLAT</t>
  </si>
  <si>
    <t>X-RAY MACHINES.</t>
  </si>
  <si>
    <t>ZINC HYDROXIDE</t>
  </si>
  <si>
    <t>Aviation Motor Spirit</t>
  </si>
  <si>
    <t>Vaporising Oil</t>
  </si>
  <si>
    <t>29 Net of Sale</t>
  </si>
  <si>
    <t>32 Net of Purchase</t>
  </si>
  <si>
    <t>Date of original return (dd/mm/yyyy or dd-mon-yyyy)</t>
  </si>
  <si>
    <t>other</t>
  </si>
  <si>
    <t>02 Deduct</t>
  </si>
  <si>
    <t>02.1 Exempted from tax under section 5(1)</t>
  </si>
  <si>
    <t>02.2 Exempted from tax under section 5(2)</t>
  </si>
  <si>
    <t>02.3 Branch transfer or consignment to and from outside the State.</t>
  </si>
  <si>
    <t>02.4 Purchases not qualifying for tax credit as per section 11(8) read with section 11(5)</t>
  </si>
  <si>
    <t>02.5 Reduction as per item 37 of Annexure-III</t>
  </si>
  <si>
    <t>02.6 Charges towards labour,service and other charges referred to in sub-clause (c) of clause (30) of section 2</t>
  </si>
  <si>
    <t>Total of (02.1) to (02.6)</t>
  </si>
  <si>
    <t>03 Net Taxable Turnover (01-02)</t>
  </si>
  <si>
    <r>
      <t>Commodity</t>
    </r>
    <r>
      <rPr>
        <b/>
        <sz val="10"/>
        <color indexed="10"/>
        <rFont val="Arial"/>
        <family val="2"/>
      </rPr>
      <t>*</t>
    </r>
  </si>
  <si>
    <r>
      <t>Turnover excluding tax.</t>
    </r>
    <r>
      <rPr>
        <b/>
        <sz val="10"/>
        <color indexed="10"/>
        <rFont val="Arial"/>
        <family val="2"/>
      </rPr>
      <t>*</t>
    </r>
  </si>
  <si>
    <r>
      <t>Tax payable.</t>
    </r>
    <r>
      <rPr>
        <b/>
        <sz val="10"/>
        <color indexed="10"/>
        <rFont val="Arial"/>
        <family val="2"/>
      </rPr>
      <t>*</t>
    </r>
  </si>
  <si>
    <r>
      <t>Total Turnover including tax.</t>
    </r>
    <r>
      <rPr>
        <b/>
        <sz val="10"/>
        <color indexed="10"/>
        <rFont val="Arial"/>
        <family val="2"/>
      </rPr>
      <t>*</t>
    </r>
  </si>
  <si>
    <r>
      <t>Rate of Tax</t>
    </r>
    <r>
      <rPr>
        <b/>
        <sz val="10"/>
        <color indexed="10"/>
        <rFont val="Arial"/>
        <family val="2"/>
      </rPr>
      <t>*</t>
    </r>
  </si>
  <si>
    <r>
      <t>Tax Type</t>
    </r>
    <r>
      <rPr>
        <b/>
        <sz val="10"/>
        <color indexed="10"/>
        <rFont val="Arial"/>
        <family val="2"/>
      </rPr>
      <t>*</t>
    </r>
  </si>
  <si>
    <t>Additional Tax</t>
  </si>
  <si>
    <t>Purchase Tax</t>
  </si>
  <si>
    <t>Total of Output Tax</t>
  </si>
  <si>
    <r>
      <t>Total</t>
    </r>
    <r>
      <rPr>
        <b/>
        <sz val="10"/>
        <color indexed="10"/>
        <rFont val="Arial"/>
        <family val="2"/>
      </rPr>
      <t>*</t>
    </r>
  </si>
  <si>
    <t>04.1 Total Output Tax</t>
  </si>
  <si>
    <t>04.2 Total Tax Payable on Purchase of taxable goods under section 9</t>
  </si>
  <si>
    <t>05 Purchase of capital goods from registered dealers</t>
  </si>
  <si>
    <t>06 Purchases of taxable goods other than capital goods from registered dealers.</t>
  </si>
  <si>
    <t>07 Purchases of taxable goods from a person other than registered dealer.</t>
  </si>
  <si>
    <r>
      <t>Rate of Tax(input tax)</t>
    </r>
    <r>
      <rPr>
        <b/>
        <sz val="10"/>
        <color indexed="10"/>
        <rFont val="Arial"/>
        <family val="2"/>
      </rPr>
      <t>*</t>
    </r>
  </si>
  <si>
    <r>
      <t>Turnover of purchase.</t>
    </r>
    <r>
      <rPr>
        <b/>
        <sz val="10"/>
        <color indexed="10"/>
        <rFont val="Arial"/>
        <family val="2"/>
      </rPr>
      <t>*</t>
    </r>
  </si>
  <si>
    <t>Calculation of input tax credit</t>
  </si>
  <si>
    <r>
      <t>Tax charged in respect of item 5 &amp; 6.</t>
    </r>
    <r>
      <rPr>
        <b/>
        <sz val="10"/>
        <color indexed="10"/>
        <rFont val="Arial"/>
        <family val="2"/>
      </rPr>
      <t>*</t>
    </r>
  </si>
  <si>
    <t>Additional tax</t>
  </si>
  <si>
    <t>Value of Goods(Rupees)</t>
  </si>
  <si>
    <t>Total of Input Credit</t>
  </si>
  <si>
    <t>Tax Payable on Purchase of taxable goods under section 9</t>
  </si>
  <si>
    <t>Tax Liability</t>
  </si>
  <si>
    <t>Total (Tax + Additional tax)</t>
  </si>
  <si>
    <t>Tax paid under the Gujarat Tax on Entry of Specified Goods into Local Areas Act,2001 (Guj.22 of 2001)</t>
  </si>
  <si>
    <t>08 Input Tax Credit</t>
  </si>
  <si>
    <t>09 Tax credit brought forward from previous tax period</t>
  </si>
  <si>
    <t>10 Tax credit as per 8</t>
  </si>
  <si>
    <t>Total (09 + 10)</t>
  </si>
  <si>
    <t xml:space="preserve">Adjustment of tax on purchase as per Annexure II </t>
  </si>
  <si>
    <t>11 Gross tax credit</t>
  </si>
  <si>
    <t>12 Reduction in tax credit:</t>
  </si>
  <si>
    <t xml:space="preserve">     12.1 Under section 11(3)(b)(i) (other than 12.2 below) </t>
  </si>
  <si>
    <t xml:space="preserve">     12.2 Under section 11(3)(b)(ii) (of the goods manufactured)   </t>
  </si>
  <si>
    <t xml:space="preserve">     12.3 Under section 11(3)(b)(ii) (of fuels used for manufacture of goods)</t>
  </si>
  <si>
    <t xml:space="preserve">     12.4 Under section 11(5) (for use in manufacture of goods exempted from tax under sections 5(1) and 5(2))</t>
  </si>
  <si>
    <t xml:space="preserve">      TOTAL : [12.1 + 12.2 + 12.3 + 12.4 + 12.5]</t>
  </si>
  <si>
    <t>13 Net Tax Credit admissible (11 - 12)</t>
  </si>
  <si>
    <t>Net tax payable</t>
  </si>
  <si>
    <t>14 The amount of tax payable as per 04.1</t>
  </si>
  <si>
    <t>15 Tax payable on the purchases of taxable goods under section 9 as per 04.2</t>
  </si>
  <si>
    <t>16 Total Tax</t>
  </si>
  <si>
    <t>17 LESS:</t>
  </si>
  <si>
    <t xml:space="preserve">   17.1 Adjustment of tax on sale as per Annexure I</t>
  </si>
  <si>
    <t xml:space="preserve">   17.2 Remission under section 41</t>
  </si>
  <si>
    <t xml:space="preserve">   17.3 Credit u/s.59B(9) of the amount of tax deducted at source (enclose Form- 703)</t>
  </si>
  <si>
    <t xml:space="preserve">   17.4 Adjustment of the amount deposited under section 22</t>
  </si>
  <si>
    <t xml:space="preserve">     12.5 Other Reason</t>
  </si>
  <si>
    <t xml:space="preserve">   17.5 Net Tax Credit as per 13</t>
  </si>
  <si>
    <t xml:space="preserve">   TOTAL : [17.1 + 17.2 + 17.3 + 17.4 + 17.5]</t>
  </si>
  <si>
    <t>18 Net Tax Payable (16 - 17)</t>
  </si>
  <si>
    <t>20 Excess Amount of tax credit adjusted against CST</t>
  </si>
  <si>
    <t>21 Excess Amount of tax credit claimed as refund</t>
  </si>
  <si>
    <t>23.1 Amount of tax payable as per 18</t>
  </si>
  <si>
    <t>23.2 Amount of interest.</t>
  </si>
  <si>
    <t xml:space="preserve"> TOTAL : [23.1 + 23.2 + 23.3]</t>
  </si>
  <si>
    <r>
      <t>Chalan No.</t>
    </r>
    <r>
      <rPr>
        <b/>
        <sz val="10"/>
        <color indexed="10"/>
        <rFont val="Verdana"/>
        <family val="2"/>
      </rPr>
      <t>*</t>
    </r>
  </si>
  <si>
    <r>
      <t>Date of payment</t>
    </r>
    <r>
      <rPr>
        <b/>
        <sz val="10"/>
        <color indexed="10"/>
        <rFont val="Verdana"/>
        <family val="2"/>
      </rPr>
      <t xml:space="preserve">* </t>
    </r>
    <r>
      <rPr>
        <b/>
        <sz val="10"/>
        <rFont val="Verdana"/>
        <family val="2"/>
      </rPr>
      <t>(dd/mm/yyyy or dd-mon-yyyy)</t>
    </r>
  </si>
  <si>
    <r>
      <t>Bank/treasury in which amount paid.</t>
    </r>
    <r>
      <rPr>
        <b/>
        <sz val="10"/>
        <color indexed="10"/>
        <rFont val="Verdana"/>
        <family val="2"/>
      </rPr>
      <t>*</t>
    </r>
  </si>
  <si>
    <r>
      <t>Amt. in Digits</t>
    </r>
    <r>
      <rPr>
        <b/>
        <sz val="10"/>
        <color indexed="10"/>
        <rFont val="Verdana"/>
        <family val="2"/>
      </rPr>
      <t>*</t>
    </r>
  </si>
  <si>
    <r>
      <t>Amt. in Words</t>
    </r>
    <r>
      <rPr>
        <b/>
        <sz val="10"/>
        <color indexed="10"/>
        <rFont val="Verdana"/>
        <family val="2"/>
      </rPr>
      <t>*</t>
    </r>
  </si>
  <si>
    <t>27 Sub-section (1) of section 8</t>
  </si>
  <si>
    <t xml:space="preserve">  27.1 Sub-clause (a) (sale cancelled) </t>
  </si>
  <si>
    <t xml:space="preserve">  27.2 Sub-clause (b) (alteration in consideration of sale)</t>
  </si>
  <si>
    <t xml:space="preserve">  27.3 Sub-clause (c) (goods returned)</t>
  </si>
  <si>
    <t>28 Sub-rule(7) of rule17 (pertains to transactions through commission agent)</t>
  </si>
  <si>
    <t>Annexure I</t>
  </si>
  <si>
    <t>Annexure II</t>
  </si>
  <si>
    <t>Total:</t>
  </si>
  <si>
    <t xml:space="preserve">    Adjustment in tax on purchase</t>
  </si>
  <si>
    <t>Annexure III</t>
  </si>
  <si>
    <t>Annexure IV</t>
  </si>
  <si>
    <t>N201M</t>
  </si>
  <si>
    <t xml:space="preserve">Output Tax </t>
  </si>
  <si>
    <t xml:space="preserve">    Adjustment in tax on sale</t>
  </si>
  <si>
    <t>19 Excess Amount of tax credit (17 - 16)</t>
  </si>
  <si>
    <t>22 Amount of tax credit carried forward to the next tax period</t>
  </si>
  <si>
    <t>N201V1</t>
  </si>
  <si>
    <t>output tax</t>
  </si>
  <si>
    <t>others</t>
  </si>
  <si>
    <t>5700001355004022041426463</t>
  </si>
  <si>
    <t>twenty six thousand six hundred forty six</t>
  </si>
  <si>
    <t>22/04/2014</t>
  </si>
  <si>
    <t>gandhinagar treasury</t>
  </si>
  <si>
    <t>Hydro Filtsep Technologies Pvt. Ltd.</t>
  </si>
  <si>
    <t>B-1, Basement, Amarnath, Besides sterling house, Nr.Akota Stadium, Akota, Baroda-390020</t>
  </si>
  <si>
    <t>VAT Computation</t>
  </si>
  <si>
    <t>04 July 2013  to  23 July 2015</t>
  </si>
  <si>
    <t>Page 1</t>
  </si>
  <si>
    <t>P e r t i c u l a r s</t>
  </si>
  <si>
    <t>Assessable Value</t>
  </si>
  <si>
    <t>VAT Amount</t>
  </si>
  <si>
    <t>Add. VAT</t>
  </si>
  <si>
    <t>Total</t>
  </si>
  <si>
    <t>    Taxable 4%</t>
  </si>
  <si>
    <t>    W/O Add. Tax</t>
  </si>
  <si>
    <t>    Debit Note With Add. Tax</t>
  </si>
  <si>
    <t>    Debit Note W/O Add. Tax</t>
  </si>
  <si>
    <r>
      <t>        </t>
    </r>
    <r>
      <rPr>
        <b/>
        <sz val="10"/>
        <color indexed="8"/>
        <rFont val="Arial"/>
        <family val="2"/>
      </rPr>
      <t>SUB TOTAL 2%</t>
    </r>
  </si>
  <si>
    <t>    Taxable 12.5%</t>
  </si>
  <si>
    <t>    Debit Note</t>
  </si>
  <si>
    <r>
      <t>        </t>
    </r>
    <r>
      <rPr>
        <b/>
        <sz val="10"/>
        <color indexed="8"/>
        <rFont val="Arial"/>
        <family val="2"/>
      </rPr>
      <t>SUB TOTAL 12.5%</t>
    </r>
  </si>
  <si>
    <t>    Taxable 15%</t>
  </si>
  <si>
    <r>
      <t>        </t>
    </r>
    <r>
      <rPr>
        <b/>
        <sz val="10"/>
        <color indexed="8"/>
        <rFont val="Arial"/>
        <family val="2"/>
      </rPr>
      <t>SUB TOTAL 15%</t>
    </r>
  </si>
  <si>
    <r>
      <t>            </t>
    </r>
    <r>
      <rPr>
        <b/>
        <sz val="10"/>
        <color indexed="8"/>
        <rFont val="Arial"/>
        <family val="2"/>
      </rPr>
      <t>TOTAL INPUT TAX</t>
    </r>
  </si>
  <si>
    <t>        OGS</t>
  </si>
  <si>
    <t>        Debit Note</t>
  </si>
  <si>
    <t>    Import/Custom Duty</t>
  </si>
  <si>
    <t>        Tax Free</t>
  </si>
  <si>
    <t>        Other Charges</t>
  </si>
  <si>
    <t>PURCHASE TOTAL</t>
  </si>
  <si>
    <t>    Credit Note</t>
  </si>
  <si>
    <t>    Retail 12.5%</t>
  </si>
  <si>
    <t>    Retail Credit Note</t>
  </si>
  <si>
    <t>    Retail 4%</t>
  </si>
  <si>
    <r>
      <t>        </t>
    </r>
    <r>
      <rPr>
        <b/>
        <sz val="10"/>
        <color indexed="8"/>
        <rFont val="Arial"/>
        <family val="2"/>
      </rPr>
      <t>SUB TOTAL 4%</t>
    </r>
  </si>
  <si>
    <r>
      <t>            </t>
    </r>
    <r>
      <rPr>
        <b/>
        <sz val="10"/>
        <color indexed="8"/>
        <rFont val="Arial"/>
        <family val="2"/>
      </rPr>
      <t>TOTAL OUTPUT TAX</t>
    </r>
  </si>
  <si>
    <t>    Retail Sales Zero Rated</t>
  </si>
  <si>
    <t>    Sales Zero Rated</t>
  </si>
  <si>
    <r>
      <t>        </t>
    </r>
    <r>
      <rPr>
        <b/>
        <sz val="10"/>
        <color indexed="8"/>
        <rFont val="Arial"/>
        <family val="2"/>
      </rPr>
      <t>SUB TOTAL ZERO RATED</t>
    </r>
  </si>
  <si>
    <t>    CST Sales @2% (Against C-Form)</t>
  </si>
  <si>
    <t>    CST Sales @5% (W/O C-Form)</t>
  </si>
  <si>
    <t>    CST Sales Zero Rated</t>
  </si>
  <si>
    <r>
      <t>        </t>
    </r>
    <r>
      <rPr>
        <b/>
        <sz val="10"/>
        <color indexed="8"/>
        <rFont val="Arial"/>
        <family val="2"/>
      </rPr>
      <t>SUB TOTAL CST SALES</t>
    </r>
  </si>
  <si>
    <t>    CST - Credit Note - 2%</t>
  </si>
  <si>
    <t>    CST - Credit Note - 5%</t>
  </si>
  <si>
    <r>
      <t>        </t>
    </r>
    <r>
      <rPr>
        <b/>
        <sz val="10"/>
        <color indexed="8"/>
        <rFont val="Arial"/>
        <family val="2"/>
      </rPr>
      <t>CST PAYABLE</t>
    </r>
  </si>
  <si>
    <t>SALES TOTAL</t>
  </si>
  <si>
    <t>Summary of Tax Payable / Refundable</t>
  </si>
  <si>
    <t>    Opening Credit Brought Forward</t>
  </si>
  <si>
    <t>    CST Payable</t>
  </si>
  <si>
    <t>    Input VAT</t>
  </si>
  <si>
    <t>    Output VAT</t>
  </si>
  <si>
    <t>    % of OGS Sales to Total Sales</t>
  </si>
  <si>
    <t>    Reduce of Credit due to OGS Sales</t>
  </si>
  <si>
    <t>    VAT Tax Payable / Refundable</t>
  </si>
  <si>
    <t>    Adjuct Against CST</t>
  </si>
  <si>
    <t>    Balance Carried Forward</t>
  </si>
  <si>
    <t>VAT Payable / Refundable</t>
  </si>
  <si>
    <t>(Payable)</t>
  </si>
</sst>
</file>

<file path=xl/styles.xml><?xml version="1.0" encoding="utf-8"?>
<styleSheet xmlns="http://schemas.openxmlformats.org/spreadsheetml/2006/main">
  <numFmts count="4">
    <numFmt numFmtId="170" formatCode="_(&quot;$&quot;* #,##0.00_);_(&quot;$&quot;* \(#,##0.00\);_(&quot;$&quot;* &quot;-&quot;??_);_(@_)"/>
    <numFmt numFmtId="172" formatCode="0.00;[Red]0.00"/>
    <numFmt numFmtId="173" formatCode="0.0%"/>
    <numFmt numFmtId="174" formatCode="0;[Red]0"/>
  </numFmts>
  <fonts count="32">
    <font>
      <sz val="10"/>
      <name val="Arial"/>
    </font>
    <font>
      <sz val="10"/>
      <name val="Arial"/>
    </font>
    <font>
      <b/>
      <sz val="10"/>
      <name val="Verdana"/>
      <family val="2"/>
    </font>
    <font>
      <b/>
      <sz val="10"/>
      <color indexed="12"/>
      <name val="Verdana"/>
      <family val="2"/>
    </font>
    <font>
      <sz val="10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Verdana"/>
      <family val="2"/>
    </font>
    <font>
      <sz val="10"/>
      <color indexed="9"/>
      <name val="Verdana"/>
      <family val="2"/>
    </font>
    <font>
      <sz val="10"/>
      <color indexed="9"/>
      <name val="Arial"/>
      <family val="2"/>
    </font>
    <font>
      <b/>
      <sz val="10"/>
      <color indexed="16"/>
      <name val="Verdan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10"/>
      <name val="Verdana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Verdana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7.5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49" fontId="4" fillId="2" borderId="1" xfId="0" applyNumberFormat="1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wrapText="1"/>
      <protection locked="0"/>
    </xf>
    <xf numFmtId="0" fontId="4" fillId="4" borderId="2" xfId="0" applyNumberFormat="1" applyFont="1" applyFill="1" applyBorder="1" applyAlignment="1" applyProtection="1">
      <alignment wrapText="1"/>
      <protection locked="0"/>
    </xf>
    <xf numFmtId="0" fontId="0" fillId="0" borderId="0" xfId="0" applyProtection="1"/>
    <xf numFmtId="0" fontId="8" fillId="5" borderId="1" xfId="0" applyFont="1" applyFill="1" applyBorder="1" applyAlignment="1" applyProtection="1">
      <alignment wrapText="1"/>
    </xf>
    <xf numFmtId="172" fontId="4" fillId="3" borderId="1" xfId="0" applyNumberFormat="1" applyFont="1" applyFill="1" applyBorder="1" applyAlignment="1" applyProtection="1">
      <alignment wrapText="1"/>
      <protection locked="0"/>
    </xf>
    <xf numFmtId="172" fontId="4" fillId="6" borderId="2" xfId="0" applyNumberFormat="1" applyFont="1" applyFill="1" applyBorder="1" applyAlignment="1" applyProtection="1">
      <alignment wrapText="1"/>
    </xf>
    <xf numFmtId="172" fontId="9" fillId="0" borderId="0" xfId="0" applyNumberFormat="1" applyFont="1" applyAlignment="1" applyProtection="1">
      <alignment wrapText="1"/>
    </xf>
    <xf numFmtId="172" fontId="11" fillId="0" borderId="1" xfId="0" applyNumberFormat="1" applyFont="1" applyFill="1" applyBorder="1" applyAlignment="1" applyProtection="1">
      <alignment wrapText="1"/>
    </xf>
    <xf numFmtId="0" fontId="12" fillId="5" borderId="2" xfId="0" applyFont="1" applyFill="1" applyBorder="1" applyAlignment="1" applyProtection="1">
      <alignment wrapText="1"/>
    </xf>
    <xf numFmtId="0" fontId="14" fillId="5" borderId="2" xfId="0" applyFont="1" applyFill="1" applyBorder="1" applyAlignment="1" applyProtection="1">
      <alignment wrapText="1"/>
    </xf>
    <xf numFmtId="173" fontId="15" fillId="7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74" fontId="1" fillId="3" borderId="1" xfId="0" applyNumberFormat="1" applyFont="1" applyFill="1" applyBorder="1" applyProtection="1">
      <protection locked="0"/>
    </xf>
    <xf numFmtId="2" fontId="11" fillId="0" borderId="1" xfId="0" applyNumberFormat="1" applyFont="1" applyFill="1" applyBorder="1" applyAlignment="1" applyProtection="1">
      <alignment wrapText="1"/>
    </xf>
    <xf numFmtId="172" fontId="1" fillId="3" borderId="1" xfId="0" applyNumberFormat="1" applyFont="1" applyFill="1" applyBorder="1" applyProtection="1">
      <protection locked="0"/>
    </xf>
    <xf numFmtId="0" fontId="0" fillId="6" borderId="1" xfId="0" applyFill="1" applyBorder="1" applyAlignment="1" applyProtection="1">
      <alignment wrapText="1"/>
    </xf>
    <xf numFmtId="0" fontId="3" fillId="0" borderId="0" xfId="0" applyFont="1" applyAlignment="1" applyProtection="1">
      <alignment wrapText="1"/>
    </xf>
    <xf numFmtId="9" fontId="4" fillId="0" borderId="0" xfId="0" applyNumberFormat="1" applyFont="1" applyAlignment="1" applyProtection="1">
      <alignment wrapText="1"/>
    </xf>
    <xf numFmtId="0" fontId="14" fillId="5" borderId="1" xfId="0" applyFont="1" applyFill="1" applyBorder="1" applyAlignment="1" applyProtection="1">
      <alignment wrapText="1"/>
    </xf>
    <xf numFmtId="0" fontId="12" fillId="5" borderId="1" xfId="0" applyFont="1" applyFill="1" applyBorder="1" applyAlignment="1" applyProtection="1">
      <alignment wrapText="1"/>
    </xf>
    <xf numFmtId="2" fontId="11" fillId="0" borderId="0" xfId="0" applyNumberFormat="1" applyFont="1" applyFill="1" applyBorder="1" applyAlignment="1" applyProtection="1">
      <alignment wrapText="1"/>
    </xf>
    <xf numFmtId="0" fontId="2" fillId="5" borderId="2" xfId="0" applyFont="1" applyFill="1" applyBorder="1" applyAlignment="1" applyProtection="1">
      <alignment wrapText="1"/>
    </xf>
    <xf numFmtId="172" fontId="16" fillId="0" borderId="1" xfId="0" applyNumberFormat="1" applyFont="1" applyFill="1" applyBorder="1" applyProtection="1"/>
    <xf numFmtId="0" fontId="4" fillId="0" borderId="0" xfId="0" applyFont="1" applyFill="1" applyBorder="1" applyAlignment="1" applyProtection="1">
      <alignment wrapText="1"/>
    </xf>
    <xf numFmtId="0" fontId="8" fillId="5" borderId="3" xfId="0" applyFont="1" applyFill="1" applyBorder="1" applyAlignment="1" applyProtection="1">
      <alignment wrapText="1"/>
    </xf>
    <xf numFmtId="0" fontId="2" fillId="5" borderId="3" xfId="0" applyFont="1" applyFill="1" applyBorder="1" applyAlignment="1" applyProtection="1">
      <alignment wrapText="1"/>
    </xf>
    <xf numFmtId="0" fontId="2" fillId="5" borderId="1" xfId="0" applyFont="1" applyFill="1" applyBorder="1" applyAlignment="1" applyProtection="1">
      <alignment wrapText="1"/>
    </xf>
    <xf numFmtId="0" fontId="4" fillId="8" borderId="1" xfId="0" applyNumberFormat="1" applyFont="1" applyFill="1" applyBorder="1" applyAlignment="1" applyProtection="1">
      <alignment wrapText="1"/>
      <protection locked="0"/>
    </xf>
    <xf numFmtId="0" fontId="0" fillId="0" borderId="0" xfId="0" applyBorder="1" applyAlignment="1" applyProtection="1"/>
    <xf numFmtId="0" fontId="19" fillId="5" borderId="2" xfId="0" applyFont="1" applyFill="1" applyBorder="1" applyAlignment="1" applyProtection="1">
      <alignment wrapText="1"/>
    </xf>
    <xf numFmtId="1" fontId="0" fillId="6" borderId="1" xfId="0" applyNumberFormat="1" applyFill="1" applyBorder="1" applyAlignment="1" applyProtection="1">
      <alignment wrapText="1"/>
    </xf>
    <xf numFmtId="1" fontId="4" fillId="6" borderId="1" xfId="0" applyNumberFormat="1" applyFont="1" applyFill="1" applyBorder="1" applyAlignment="1" applyProtection="1">
      <alignment wrapText="1"/>
    </xf>
    <xf numFmtId="170" fontId="4" fillId="0" borderId="0" xfId="1" applyFont="1" applyAlignment="1" applyProtection="1">
      <alignment wrapText="1"/>
    </xf>
    <xf numFmtId="173" fontId="0" fillId="0" borderId="0" xfId="0" applyNumberFormat="1"/>
    <xf numFmtId="0" fontId="10" fillId="0" borderId="0" xfId="0" applyFont="1" applyFill="1" applyBorder="1" applyAlignment="1" applyProtection="1"/>
    <xf numFmtId="0" fontId="10" fillId="0" borderId="0" xfId="0" applyFont="1" applyAlignment="1" applyProtection="1">
      <alignment wrapText="1"/>
    </xf>
    <xf numFmtId="0" fontId="10" fillId="0" borderId="0" xfId="0" applyFont="1" applyProtection="1"/>
    <xf numFmtId="0" fontId="10" fillId="0" borderId="4" xfId="0" applyFont="1" applyBorder="1" applyAlignment="1" applyProtection="1">
      <alignment wrapText="1"/>
    </xf>
    <xf numFmtId="2" fontId="20" fillId="0" borderId="1" xfId="0" applyNumberFormat="1" applyFont="1" applyFill="1" applyBorder="1" applyAlignment="1" applyProtection="1">
      <alignment wrapText="1"/>
    </xf>
    <xf numFmtId="0" fontId="10" fillId="0" borderId="0" xfId="0" applyFont="1"/>
    <xf numFmtId="0" fontId="21" fillId="0" borderId="0" xfId="0" applyFont="1"/>
    <xf numFmtId="173" fontId="21" fillId="0" borderId="0" xfId="0" applyNumberFormat="1" applyFont="1"/>
    <xf numFmtId="2" fontId="0" fillId="0" borderId="0" xfId="0" applyNumberFormat="1"/>
    <xf numFmtId="173" fontId="18" fillId="7" borderId="1" xfId="0" applyNumberFormat="1" applyFont="1" applyFill="1" applyBorder="1" applyProtection="1">
      <protection locked="0"/>
    </xf>
    <xf numFmtId="0" fontId="13" fillId="0" borderId="0" xfId="0" applyFont="1"/>
    <xf numFmtId="0" fontId="22" fillId="0" borderId="0" xfId="0" applyFont="1"/>
    <xf numFmtId="0" fontId="23" fillId="0" borderId="0" xfId="0" applyFont="1"/>
    <xf numFmtId="2" fontId="4" fillId="0" borderId="0" xfId="0" applyNumberFormat="1" applyFont="1" applyFill="1" applyBorder="1" applyAlignment="1" applyProtection="1">
      <alignment wrapText="1"/>
    </xf>
    <xf numFmtId="2" fontId="1" fillId="3" borderId="5" xfId="0" applyNumberFormat="1" applyFont="1" applyFill="1" applyBorder="1" applyProtection="1">
      <protection locked="0"/>
    </xf>
    <xf numFmtId="2" fontId="11" fillId="0" borderId="5" xfId="0" applyNumberFormat="1" applyFont="1" applyFill="1" applyBorder="1" applyAlignment="1" applyProtection="1">
      <alignment wrapText="1"/>
    </xf>
    <xf numFmtId="0" fontId="15" fillId="7" borderId="1" xfId="0" applyNumberFormat="1" applyFont="1" applyFill="1" applyBorder="1" applyProtection="1">
      <protection locked="0"/>
    </xf>
    <xf numFmtId="49" fontId="4" fillId="8" borderId="1" xfId="0" applyNumberFormat="1" applyFont="1" applyFill="1" applyBorder="1" applyAlignment="1" applyProtection="1">
      <alignment wrapTex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right" vertical="center"/>
    </xf>
    <xf numFmtId="0" fontId="26" fillId="0" borderId="0" xfId="0" applyFont="1" applyAlignment="1">
      <alignment horizontal="left" vertical="top" wrapText="1"/>
    </xf>
    <xf numFmtId="4" fontId="26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right" vertical="top" wrapText="1"/>
    </xf>
    <xf numFmtId="4" fontId="31" fillId="0" borderId="0" xfId="0" applyNumberFormat="1" applyFont="1" applyAlignment="1">
      <alignment horizontal="right" vertical="top" wrapText="1"/>
    </xf>
    <xf numFmtId="0" fontId="31" fillId="0" borderId="0" xfId="0" applyFont="1" applyAlignment="1">
      <alignment horizontal="right" vertical="top" wrapText="1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horizontal="center" vertical="top" wrapText="1"/>
    </xf>
    <xf numFmtId="0" fontId="12" fillId="0" borderId="6" xfId="0" applyNumberFormat="1" applyFont="1" applyBorder="1" applyAlignment="1">
      <alignment horizontal="right" vertical="center"/>
    </xf>
    <xf numFmtId="0" fontId="3" fillId="5" borderId="1" xfId="0" applyFont="1" applyFill="1" applyBorder="1" applyAlignment="1" applyProtection="1"/>
    <xf numFmtId="0" fontId="0" fillId="0" borderId="1" xfId="0" applyBorder="1" applyAlignment="1" applyProtection="1"/>
    <xf numFmtId="0" fontId="3" fillId="5" borderId="1" xfId="0" applyFont="1" applyFill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2" fillId="5" borderId="1" xfId="0" applyFont="1" applyFill="1" applyBorder="1" applyAlignment="1" applyProtection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/>
    </xf>
    <xf numFmtId="0" fontId="12" fillId="5" borderId="5" xfId="0" applyFont="1" applyFill="1" applyBorder="1" applyAlignment="1" applyProtection="1">
      <alignment horizontal="left" wrapText="1"/>
    </xf>
    <xf numFmtId="0" fontId="12" fillId="5" borderId="6" xfId="0" applyFont="1" applyFill="1" applyBorder="1" applyAlignment="1" applyProtection="1">
      <alignment horizontal="left" wrapText="1"/>
    </xf>
    <xf numFmtId="0" fontId="12" fillId="5" borderId="1" xfId="0" applyFont="1" applyFill="1" applyBorder="1" applyAlignment="1" applyProtection="1"/>
    <xf numFmtId="0" fontId="14" fillId="0" borderId="7" xfId="0" applyFont="1" applyBorder="1" applyAlignment="1" applyProtection="1"/>
    <xf numFmtId="0" fontId="14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8" xfId="0" applyBorder="1" applyAlignment="1" applyProtection="1"/>
    <xf numFmtId="0" fontId="3" fillId="5" borderId="1" xfId="0" applyFont="1" applyFill="1" applyBorder="1" applyAlignment="1" applyProtection="1">
      <alignment horizontal="left" wrapText="1"/>
    </xf>
    <xf numFmtId="0" fontId="3" fillId="5" borderId="9" xfId="0" applyFont="1" applyFill="1" applyBorder="1" applyAlignment="1" applyProtection="1">
      <alignment horizontal="left" wrapText="1"/>
    </xf>
    <xf numFmtId="0" fontId="3" fillId="5" borderId="2" xfId="0" applyFont="1" applyFill="1" applyBorder="1" applyAlignment="1" applyProtection="1">
      <alignment horizontal="left" wrapText="1"/>
    </xf>
    <xf numFmtId="0" fontId="14" fillId="5" borderId="5" xfId="0" applyFont="1" applyFill="1" applyBorder="1" applyAlignment="1" applyProtection="1">
      <alignment horizontal="right" wrapText="1"/>
    </xf>
    <xf numFmtId="0" fontId="14" fillId="5" borderId="6" xfId="0" applyFont="1" applyFill="1" applyBorder="1" applyAlignment="1" applyProtection="1">
      <alignment horizontal="right" wrapText="1"/>
    </xf>
    <xf numFmtId="0" fontId="12" fillId="0" borderId="9" xfId="0" applyFont="1" applyBorder="1" applyAlignment="1">
      <alignment horizontal="left"/>
    </xf>
    <xf numFmtId="0" fontId="8" fillId="5" borderId="10" xfId="0" applyFont="1" applyFill="1" applyBorder="1" applyAlignment="1" applyProtection="1">
      <alignment horizontal="left" wrapText="1"/>
    </xf>
    <xf numFmtId="0" fontId="8" fillId="5" borderId="11" xfId="0" applyFont="1" applyFill="1" applyBorder="1" applyAlignment="1" applyProtection="1">
      <alignment horizontal="left" wrapText="1"/>
    </xf>
    <xf numFmtId="0" fontId="0" fillId="5" borderId="1" xfId="0" applyFill="1" applyBorder="1" applyAlignment="1" applyProtection="1"/>
    <xf numFmtId="0" fontId="18" fillId="5" borderId="1" xfId="0" applyFont="1" applyFill="1" applyBorder="1" applyAlignment="1" applyProtection="1"/>
    <xf numFmtId="0" fontId="12" fillId="0" borderId="6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29" fillId="0" borderId="8" xfId="0" applyFont="1" applyBorder="1" applyAlignment="1">
      <alignment horizontal="righ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C11" sqref="C11"/>
    </sheetView>
  </sheetViews>
  <sheetFormatPr defaultRowHeight="12.75"/>
  <cols>
    <col min="1" max="1" width="53.42578125" customWidth="1"/>
    <col min="2" max="2" width="24.5703125" customWidth="1"/>
    <col min="3" max="3" width="23.5703125" customWidth="1"/>
    <col min="5" max="5" width="27.5703125" bestFit="1" customWidth="1"/>
    <col min="6" max="6" width="23.7109375" bestFit="1" customWidth="1"/>
  </cols>
  <sheetData>
    <row r="1" spans="1:4">
      <c r="A1" s="1" t="s">
        <v>0</v>
      </c>
      <c r="B1" s="2"/>
      <c r="C1" s="1"/>
      <c r="D1" s="1"/>
    </row>
    <row r="2" spans="1:4">
      <c r="A2" s="67" t="s">
        <v>1</v>
      </c>
      <c r="B2" s="68"/>
      <c r="C2" s="68"/>
      <c r="D2" s="68"/>
    </row>
    <row r="3" spans="1:4">
      <c r="A3" s="3" t="s">
        <v>481</v>
      </c>
      <c r="B3" s="4"/>
      <c r="C3" s="3"/>
      <c r="D3" s="3"/>
    </row>
    <row r="4" spans="1:4">
      <c r="A4" s="3" t="s">
        <v>2</v>
      </c>
      <c r="B4" s="5"/>
      <c r="C4" s="3"/>
      <c r="D4" s="3"/>
    </row>
    <row r="5" spans="1:4">
      <c r="A5" s="3" t="s">
        <v>3</v>
      </c>
      <c r="B5" s="6"/>
      <c r="C5" s="3"/>
      <c r="D5" s="3"/>
    </row>
    <row r="6" spans="1:4">
      <c r="A6" s="69" t="s">
        <v>8</v>
      </c>
      <c r="B6" s="70"/>
      <c r="C6" s="70"/>
      <c r="D6" s="70"/>
    </row>
    <row r="7" spans="1:4">
      <c r="A7" s="8" t="s">
        <v>42</v>
      </c>
      <c r="B7" s="8" t="s">
        <v>9</v>
      </c>
      <c r="C7" s="8" t="s">
        <v>10</v>
      </c>
      <c r="D7" s="8"/>
    </row>
    <row r="8" spans="1:4">
      <c r="A8" s="3" t="s">
        <v>11</v>
      </c>
      <c r="B8" s="9">
        <f>SUM('ERP_VAT Computation Format'!E30,'ERP_VAT Computation Format'!E32,'ERP_VAT Computation Format'!E35,'ERP_VAT Computation Format'!E37,'ERP_VAT Computation Format'!E43,'ERP_VAT Computation Format'!E47)</f>
        <v>5039227.8</v>
      </c>
      <c r="C8" s="9">
        <f>SUM('ERP_VAT Computation Format'!E9,'ERP_VAT Computation Format'!E10,'ERP_VAT Computation Format'!E14,'ERP_VAT Computation Format'!E17,'ERP_VAT Computation Format'!E21)</f>
        <v>3220822.96</v>
      </c>
      <c r="D8" s="3"/>
    </row>
    <row r="9" spans="1:4">
      <c r="A9" s="71" t="s">
        <v>483</v>
      </c>
      <c r="B9" s="71"/>
      <c r="C9" s="71"/>
      <c r="D9" s="71"/>
    </row>
    <row r="10" spans="1:4">
      <c r="A10" s="3" t="s">
        <v>484</v>
      </c>
      <c r="B10" s="9"/>
      <c r="C10" s="9"/>
      <c r="D10" s="3"/>
    </row>
    <row r="11" spans="1:4">
      <c r="A11" s="3" t="s">
        <v>485</v>
      </c>
      <c r="B11" s="9">
        <f>('ERP_VAT Computation Format'!B43)</f>
        <v>139195</v>
      </c>
      <c r="C11" s="9"/>
      <c r="D11" s="3"/>
    </row>
    <row r="12" spans="1:4" ht="25.5">
      <c r="A12" s="3" t="s">
        <v>486</v>
      </c>
      <c r="B12" s="9"/>
      <c r="C12" s="9"/>
      <c r="D12" s="3"/>
    </row>
    <row r="13" spans="1:4">
      <c r="A13" s="3" t="s">
        <v>12</v>
      </c>
      <c r="B13" s="9"/>
      <c r="C13" s="10"/>
      <c r="D13" s="3"/>
    </row>
    <row r="14" spans="1:4">
      <c r="A14" s="3" t="s">
        <v>13</v>
      </c>
      <c r="B14" s="9"/>
      <c r="C14" s="9"/>
      <c r="D14" s="3"/>
    </row>
    <row r="15" spans="1:4" ht="25.5">
      <c r="A15" s="3" t="s">
        <v>487</v>
      </c>
      <c r="B15" s="10"/>
      <c r="C15" s="9"/>
      <c r="D15" s="3"/>
    </row>
    <row r="16" spans="1:4">
      <c r="A16" s="3" t="s">
        <v>488</v>
      </c>
      <c r="B16" s="9">
        <f>'ERP_VAT Computation Format'!E47</f>
        <v>766764</v>
      </c>
      <c r="C16" s="9">
        <f>'ERP_VAT Computation Format'!E21</f>
        <v>812593.35</v>
      </c>
      <c r="D16" s="3"/>
    </row>
    <row r="17" spans="1:4" ht="38.25">
      <c r="A17" s="3" t="s">
        <v>489</v>
      </c>
      <c r="B17" s="9"/>
      <c r="C17" s="9"/>
      <c r="D17" s="3"/>
    </row>
    <row r="18" spans="1:4">
      <c r="A18" s="3" t="s">
        <v>490</v>
      </c>
      <c r="B18" s="12">
        <f>IF(SUM(B10:B17)=0,0,ROUND(SUM(B10:B17),2))</f>
        <v>905959</v>
      </c>
      <c r="C18" s="12">
        <f>IF(SUM(C10:C17)=0,0,ROUND(SUM(C10:C17),2))</f>
        <v>812593.35</v>
      </c>
      <c r="D18" s="11"/>
    </row>
    <row r="19" spans="1:4">
      <c r="A19" s="3" t="s">
        <v>491</v>
      </c>
      <c r="B19" s="12">
        <f>IF((B8 - B18) &lt; 0,0,ROUND((B8-B18),2))</f>
        <v>4133268.8</v>
      </c>
      <c r="C19" s="12">
        <f>IF((C8 - C18) &lt; 0,0,ROUND((C8-C18),2))</f>
        <v>2408229.61</v>
      </c>
      <c r="D19" s="3"/>
    </row>
  </sheetData>
  <sheetProtection password="FB08" sheet="1" objects="1" scenarios="1" selectLockedCells="1"/>
  <mergeCells count="3">
    <mergeCell ref="A2:D2"/>
    <mergeCell ref="A6:D6"/>
    <mergeCell ref="A9:D9"/>
  </mergeCells>
  <phoneticPr fontId="0" type="noConversion"/>
  <dataValidations count="3">
    <dataValidation type="textLength" operator="lessThanOrEqual" allowBlank="1" showInputMessage="1" showErrorMessage="1" errorTitle="Data Error" error="Text length must be less than equal to 100 characters." sqref="B5">
      <formula1>100</formula1>
    </dataValidation>
    <dataValidation type="whole" allowBlank="1" showInputMessage="1" showErrorMessage="1" errorTitle="Data Error" error="Value must be of length less than equal to 15." sqref="B4">
      <formula1>0</formula1>
      <formula2>999999999999999</formula2>
    </dataValidation>
    <dataValidation type="decimal" allowBlank="1" showInputMessage="1" showErrorMessage="1" errorTitle="Data Error" error="Amount must be between 0 and 999999999999999.99" sqref="B8:C8 B10:C12 B13:B14 B16:B19 C14:C19">
      <formula1>0</formula1>
      <formula2>999999999999999</formula2>
    </dataValidation>
  </dataValidations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8"/>
  <sheetViews>
    <sheetView workbookViewId="0">
      <selection activeCell="D6" sqref="D6"/>
    </sheetView>
  </sheetViews>
  <sheetFormatPr defaultRowHeight="12.75"/>
  <cols>
    <col min="1" max="1" width="12.85546875" customWidth="1"/>
    <col min="2" max="2" width="17" bestFit="1" customWidth="1"/>
    <col min="3" max="3" width="43.7109375" customWidth="1"/>
    <col min="4" max="4" width="18.85546875" bestFit="1" customWidth="1"/>
    <col min="5" max="5" width="23.140625" customWidth="1"/>
    <col min="6" max="6" width="20.5703125" customWidth="1"/>
    <col min="7" max="7" width="21.42578125" customWidth="1"/>
    <col min="8" max="8" width="27.42578125" customWidth="1"/>
    <col min="9" max="10" width="9.140625" style="44" hidden="1" customWidth="1"/>
  </cols>
  <sheetData>
    <row r="1" spans="1:11">
      <c r="A1" s="76" t="s">
        <v>566</v>
      </c>
      <c r="B1" s="76"/>
      <c r="C1" s="68"/>
      <c r="D1" s="68"/>
      <c r="E1" s="68"/>
      <c r="F1" s="68"/>
      <c r="G1" s="68"/>
      <c r="H1" s="68"/>
      <c r="I1" s="39"/>
    </row>
    <row r="2" spans="1:11" ht="25.5">
      <c r="A2" s="13" t="s">
        <v>496</v>
      </c>
      <c r="B2" s="13" t="s">
        <v>497</v>
      </c>
      <c r="C2" s="13" t="s">
        <v>492</v>
      </c>
      <c r="D2" s="13" t="s">
        <v>29</v>
      </c>
      <c r="E2" s="14" t="s">
        <v>493</v>
      </c>
      <c r="F2" s="14" t="s">
        <v>494</v>
      </c>
      <c r="G2" s="14" t="s">
        <v>498</v>
      </c>
      <c r="H2" s="14" t="s">
        <v>495</v>
      </c>
      <c r="I2" s="40"/>
    </row>
    <row r="3" spans="1:11">
      <c r="A3" s="55">
        <v>4</v>
      </c>
      <c r="B3" s="15" t="s">
        <v>571</v>
      </c>
      <c r="C3" s="15" t="s">
        <v>572</v>
      </c>
      <c r="D3" s="17"/>
      <c r="E3" s="16">
        <f>'ERP_VAT Computation Format'!B35</f>
        <v>3324196.3</v>
      </c>
      <c r="F3" s="16">
        <f>'ERP_VAT Computation Format'!C35</f>
        <v>132967.79999999999</v>
      </c>
      <c r="G3" s="16">
        <f>'ERP_VAT Computation Format'!D35</f>
        <v>33243.199999999997</v>
      </c>
      <c r="H3" s="16">
        <f>'ERP_VAT Computation Format'!E35</f>
        <v>3490407.3</v>
      </c>
      <c r="I3" s="41">
        <f>ROUND(IF(B3="Output Tax",SUM(F3,G3),0),2)</f>
        <v>166211</v>
      </c>
      <c r="J3" s="41">
        <f>ROUND(IF(B3&lt;&gt;"Output Tax",SUM(G3,F3),0),2)</f>
        <v>0</v>
      </c>
      <c r="K3" s="38"/>
    </row>
    <row r="4" spans="1:11">
      <c r="A4" s="55">
        <v>4</v>
      </c>
      <c r="B4" s="15" t="s">
        <v>571</v>
      </c>
      <c r="C4" s="15" t="s">
        <v>572</v>
      </c>
      <c r="D4" s="17"/>
      <c r="E4" s="16">
        <f>'ERP_VAT Computation Format'!B37</f>
        <v>7130</v>
      </c>
      <c r="F4" s="16">
        <f>'ERP_VAT Computation Format'!C37</f>
        <v>385.2</v>
      </c>
      <c r="G4" s="16">
        <f>'ERP_VAT Computation Format'!D37</f>
        <v>96.3</v>
      </c>
      <c r="H4" s="16">
        <f>'ERP_VAT Computation Format'!E37</f>
        <v>7611.5</v>
      </c>
      <c r="I4" s="41">
        <f t="shared" ref="I4:I67" si="0">ROUND(IF(B4="Output Tax",SUM(F4,G4),0),2)</f>
        <v>481.5</v>
      </c>
      <c r="J4" s="41">
        <f t="shared" ref="J4:J67" si="1">ROUND(IF(B4&lt;&gt;"Output Tax",SUM(G4,F4),0),2)</f>
        <v>0</v>
      </c>
    </row>
    <row r="5" spans="1:11">
      <c r="A5" s="55">
        <v>12.5</v>
      </c>
      <c r="B5" s="15" t="s">
        <v>571</v>
      </c>
      <c r="C5" s="15" t="s">
        <v>572</v>
      </c>
      <c r="D5" s="17"/>
      <c r="E5" s="16">
        <f>'ERP_VAT Computation Format'!B30</f>
        <v>552390</v>
      </c>
      <c r="F5" s="16">
        <f>'ERP_VAT Computation Format'!C30</f>
        <v>69049</v>
      </c>
      <c r="G5" s="16">
        <f>'ERP_VAT Computation Format'!D30</f>
        <v>13811</v>
      </c>
      <c r="H5" s="16">
        <f>'ERP_VAT Computation Format'!E30</f>
        <v>635250</v>
      </c>
      <c r="I5" s="41">
        <f t="shared" si="0"/>
        <v>82860</v>
      </c>
      <c r="J5" s="41">
        <f t="shared" si="1"/>
        <v>0</v>
      </c>
    </row>
    <row r="6" spans="1:11">
      <c r="A6" s="55">
        <v>12.5</v>
      </c>
      <c r="B6" s="15" t="s">
        <v>571</v>
      </c>
      <c r="C6" s="15" t="s">
        <v>572</v>
      </c>
      <c r="D6" s="17"/>
      <c r="E6" s="16">
        <f>'ERP_VAT Computation Format'!B32</f>
        <v>0</v>
      </c>
      <c r="F6" s="16">
        <f>'ERP_VAT Computation Format'!C32</f>
        <v>0</v>
      </c>
      <c r="G6" s="16">
        <f>'ERP_VAT Computation Format'!D32</f>
        <v>0</v>
      </c>
      <c r="H6" s="16">
        <f>'ERP_VAT Computation Format'!E32</f>
        <v>0</v>
      </c>
      <c r="I6" s="41">
        <f t="shared" si="0"/>
        <v>0</v>
      </c>
      <c r="J6" s="41">
        <f t="shared" si="1"/>
        <v>0</v>
      </c>
    </row>
    <row r="7" spans="1:11">
      <c r="A7" s="55"/>
      <c r="B7" s="15"/>
      <c r="C7" s="48"/>
      <c r="D7" s="17"/>
      <c r="E7" s="16"/>
      <c r="F7" s="16"/>
      <c r="G7" s="16"/>
      <c r="H7" s="16"/>
      <c r="I7" s="41">
        <f t="shared" si="0"/>
        <v>0</v>
      </c>
      <c r="J7" s="41">
        <f t="shared" si="1"/>
        <v>0</v>
      </c>
    </row>
    <row r="8" spans="1:11">
      <c r="A8" s="55"/>
      <c r="B8" s="15"/>
      <c r="C8" s="15"/>
      <c r="D8" s="17"/>
      <c r="E8" s="16"/>
      <c r="F8" s="16"/>
      <c r="G8" s="16"/>
      <c r="H8" s="16"/>
      <c r="I8" s="41">
        <f>ROUND(IF(B8="Output Tax",SUM(F8,G8),0),2)</f>
        <v>0</v>
      </c>
      <c r="J8" s="41">
        <f>ROUND(IF(B8&lt;&gt;"Output Tax",SUM(G8,F8),0),2)</f>
        <v>0</v>
      </c>
    </row>
    <row r="9" spans="1:11">
      <c r="A9" s="55"/>
      <c r="B9" s="15"/>
      <c r="C9" s="15"/>
      <c r="D9" s="17"/>
      <c r="E9" s="16"/>
      <c r="F9" s="16"/>
      <c r="G9" s="16"/>
      <c r="H9" s="16"/>
      <c r="I9" s="41">
        <f t="shared" si="0"/>
        <v>0</v>
      </c>
      <c r="J9" s="41">
        <f t="shared" si="1"/>
        <v>0</v>
      </c>
    </row>
    <row r="10" spans="1:11">
      <c r="A10" s="55"/>
      <c r="B10" s="15"/>
      <c r="C10" s="15"/>
      <c r="D10" s="17"/>
      <c r="E10" s="16"/>
      <c r="F10" s="16"/>
      <c r="G10" s="16"/>
      <c r="H10" s="16"/>
      <c r="I10" s="41">
        <f t="shared" si="0"/>
        <v>0</v>
      </c>
      <c r="J10" s="41">
        <f t="shared" si="1"/>
        <v>0</v>
      </c>
    </row>
    <row r="11" spans="1:11">
      <c r="A11" s="55"/>
      <c r="B11" s="15"/>
      <c r="C11" s="15"/>
      <c r="D11" s="17"/>
      <c r="E11" s="16"/>
      <c r="F11" s="16"/>
      <c r="G11" s="16"/>
      <c r="H11" s="16"/>
      <c r="I11" s="41">
        <f t="shared" si="0"/>
        <v>0</v>
      </c>
      <c r="J11" s="41">
        <f t="shared" si="1"/>
        <v>0</v>
      </c>
    </row>
    <row r="12" spans="1:11">
      <c r="A12" s="55"/>
      <c r="B12" s="15"/>
      <c r="C12" s="15"/>
      <c r="D12" s="17"/>
      <c r="E12" s="16"/>
      <c r="F12" s="16"/>
      <c r="G12" s="16"/>
      <c r="H12" s="16"/>
      <c r="I12" s="41">
        <f t="shared" si="0"/>
        <v>0</v>
      </c>
      <c r="J12" s="41">
        <f t="shared" si="1"/>
        <v>0</v>
      </c>
    </row>
    <row r="13" spans="1:11">
      <c r="A13" s="55"/>
      <c r="B13" s="15"/>
      <c r="C13" s="15"/>
      <c r="D13" s="17"/>
      <c r="E13" s="16"/>
      <c r="F13" s="16"/>
      <c r="G13" s="16"/>
      <c r="H13" s="16"/>
      <c r="I13" s="41">
        <f t="shared" si="0"/>
        <v>0</v>
      </c>
      <c r="J13" s="41">
        <f t="shared" si="1"/>
        <v>0</v>
      </c>
    </row>
    <row r="14" spans="1:11">
      <c r="A14" s="55"/>
      <c r="B14" s="15"/>
      <c r="C14" s="15"/>
      <c r="D14" s="17"/>
      <c r="E14" s="16"/>
      <c r="F14" s="16"/>
      <c r="G14" s="16"/>
      <c r="H14" s="16"/>
      <c r="I14" s="41">
        <f t="shared" si="0"/>
        <v>0</v>
      </c>
      <c r="J14" s="41">
        <f t="shared" si="1"/>
        <v>0</v>
      </c>
    </row>
    <row r="15" spans="1:11">
      <c r="A15" s="55"/>
      <c r="B15" s="15"/>
      <c r="C15" s="15"/>
      <c r="D15" s="17"/>
      <c r="E15" s="16"/>
      <c r="F15" s="16"/>
      <c r="G15" s="16"/>
      <c r="H15" s="16"/>
      <c r="I15" s="41">
        <f t="shared" si="0"/>
        <v>0</v>
      </c>
      <c r="J15" s="41">
        <f t="shared" si="1"/>
        <v>0</v>
      </c>
    </row>
    <row r="16" spans="1:11">
      <c r="A16" s="55"/>
      <c r="B16" s="15"/>
      <c r="C16" s="15"/>
      <c r="D16" s="17"/>
      <c r="E16" s="16"/>
      <c r="F16" s="16"/>
      <c r="G16" s="16"/>
      <c r="H16" s="16"/>
      <c r="I16" s="41">
        <f t="shared" si="0"/>
        <v>0</v>
      </c>
      <c r="J16" s="41">
        <f t="shared" si="1"/>
        <v>0</v>
      </c>
    </row>
    <row r="17" spans="1:10">
      <c r="A17" s="55"/>
      <c r="B17" s="15"/>
      <c r="C17" s="15"/>
      <c r="D17" s="17"/>
      <c r="E17" s="16"/>
      <c r="F17" s="16"/>
      <c r="G17" s="16"/>
      <c r="H17" s="16"/>
      <c r="I17" s="41">
        <f t="shared" si="0"/>
        <v>0</v>
      </c>
      <c r="J17" s="41">
        <f t="shared" si="1"/>
        <v>0</v>
      </c>
    </row>
    <row r="18" spans="1:10">
      <c r="A18" s="55"/>
      <c r="B18" s="15"/>
      <c r="C18" s="15"/>
      <c r="D18" s="17"/>
      <c r="E18" s="16"/>
      <c r="F18" s="16"/>
      <c r="G18" s="16"/>
      <c r="H18" s="16"/>
      <c r="I18" s="41">
        <f t="shared" si="0"/>
        <v>0</v>
      </c>
      <c r="J18" s="41">
        <f t="shared" si="1"/>
        <v>0</v>
      </c>
    </row>
    <row r="19" spans="1:10">
      <c r="A19" s="55"/>
      <c r="B19" s="15"/>
      <c r="C19" s="15"/>
      <c r="D19" s="17"/>
      <c r="E19" s="16"/>
      <c r="F19" s="16"/>
      <c r="G19" s="16"/>
      <c r="H19" s="16"/>
      <c r="I19" s="41">
        <f t="shared" si="0"/>
        <v>0</v>
      </c>
      <c r="J19" s="41">
        <f t="shared" si="1"/>
        <v>0</v>
      </c>
    </row>
    <row r="20" spans="1:10">
      <c r="A20" s="55"/>
      <c r="B20" s="15"/>
      <c r="C20" s="15"/>
      <c r="D20" s="17"/>
      <c r="E20" s="16"/>
      <c r="F20" s="16"/>
      <c r="G20" s="16"/>
      <c r="H20" s="16"/>
      <c r="I20" s="41">
        <f t="shared" si="0"/>
        <v>0</v>
      </c>
      <c r="J20" s="41">
        <f t="shared" si="1"/>
        <v>0</v>
      </c>
    </row>
    <row r="21" spans="1:10">
      <c r="A21" s="55"/>
      <c r="B21" s="15"/>
      <c r="C21" s="15"/>
      <c r="D21" s="17"/>
      <c r="E21" s="16"/>
      <c r="F21" s="16"/>
      <c r="G21" s="16"/>
      <c r="H21" s="16"/>
      <c r="I21" s="41">
        <f t="shared" si="0"/>
        <v>0</v>
      </c>
      <c r="J21" s="41">
        <f t="shared" si="1"/>
        <v>0</v>
      </c>
    </row>
    <row r="22" spans="1:10">
      <c r="A22" s="55"/>
      <c r="B22" s="15"/>
      <c r="C22" s="15"/>
      <c r="D22" s="17"/>
      <c r="E22" s="16"/>
      <c r="F22" s="16"/>
      <c r="G22" s="16"/>
      <c r="H22" s="16"/>
      <c r="I22" s="41">
        <f t="shared" si="0"/>
        <v>0</v>
      </c>
      <c r="J22" s="41">
        <f t="shared" si="1"/>
        <v>0</v>
      </c>
    </row>
    <row r="23" spans="1:10">
      <c r="A23" s="55"/>
      <c r="B23" s="15"/>
      <c r="C23" s="15"/>
      <c r="D23" s="17"/>
      <c r="E23" s="16"/>
      <c r="F23" s="16"/>
      <c r="G23" s="16"/>
      <c r="H23" s="16"/>
      <c r="I23" s="41">
        <f t="shared" si="0"/>
        <v>0</v>
      </c>
      <c r="J23" s="41">
        <f t="shared" si="1"/>
        <v>0</v>
      </c>
    </row>
    <row r="24" spans="1:10">
      <c r="A24" s="55"/>
      <c r="B24" s="15"/>
      <c r="C24" s="15"/>
      <c r="D24" s="17"/>
      <c r="E24" s="16"/>
      <c r="F24" s="16"/>
      <c r="G24" s="16"/>
      <c r="H24" s="16"/>
      <c r="I24" s="41">
        <f t="shared" si="0"/>
        <v>0</v>
      </c>
      <c r="J24" s="41">
        <f t="shared" si="1"/>
        <v>0</v>
      </c>
    </row>
    <row r="25" spans="1:10">
      <c r="A25" s="55"/>
      <c r="B25" s="15"/>
      <c r="C25" s="15"/>
      <c r="D25" s="17"/>
      <c r="E25" s="16"/>
      <c r="F25" s="16"/>
      <c r="G25" s="16"/>
      <c r="H25" s="16"/>
      <c r="I25" s="41">
        <f t="shared" si="0"/>
        <v>0</v>
      </c>
      <c r="J25" s="41">
        <f t="shared" si="1"/>
        <v>0</v>
      </c>
    </row>
    <row r="26" spans="1:10">
      <c r="A26" s="55"/>
      <c r="B26" s="15"/>
      <c r="C26" s="15"/>
      <c r="D26" s="17"/>
      <c r="E26" s="16"/>
      <c r="F26" s="16"/>
      <c r="G26" s="16"/>
      <c r="H26" s="16"/>
      <c r="I26" s="41">
        <f t="shared" si="0"/>
        <v>0</v>
      </c>
      <c r="J26" s="41">
        <f t="shared" si="1"/>
        <v>0</v>
      </c>
    </row>
    <row r="27" spans="1:10">
      <c r="A27" s="55"/>
      <c r="B27" s="15"/>
      <c r="C27" s="15"/>
      <c r="D27" s="17"/>
      <c r="E27" s="16"/>
      <c r="F27" s="16"/>
      <c r="G27" s="16"/>
      <c r="H27" s="16"/>
      <c r="I27" s="41">
        <f t="shared" si="0"/>
        <v>0</v>
      </c>
      <c r="J27" s="41">
        <f t="shared" si="1"/>
        <v>0</v>
      </c>
    </row>
    <row r="28" spans="1:10">
      <c r="A28" s="55"/>
      <c r="B28" s="15"/>
      <c r="C28" s="15"/>
      <c r="D28" s="17"/>
      <c r="E28" s="16"/>
      <c r="F28" s="16"/>
      <c r="G28" s="16"/>
      <c r="H28" s="16"/>
      <c r="I28" s="41">
        <f t="shared" si="0"/>
        <v>0</v>
      </c>
      <c r="J28" s="41">
        <f t="shared" si="1"/>
        <v>0</v>
      </c>
    </row>
    <row r="29" spans="1:10">
      <c r="A29" s="55"/>
      <c r="B29" s="15"/>
      <c r="C29" s="15"/>
      <c r="D29" s="17"/>
      <c r="E29" s="16"/>
      <c r="F29" s="16"/>
      <c r="G29" s="16"/>
      <c r="H29" s="16"/>
      <c r="I29" s="41">
        <f t="shared" si="0"/>
        <v>0</v>
      </c>
      <c r="J29" s="41">
        <f t="shared" si="1"/>
        <v>0</v>
      </c>
    </row>
    <row r="30" spans="1:10">
      <c r="A30" s="55"/>
      <c r="B30" s="15"/>
      <c r="C30" s="15"/>
      <c r="D30" s="17"/>
      <c r="E30" s="16"/>
      <c r="F30" s="16"/>
      <c r="G30" s="16"/>
      <c r="H30" s="16"/>
      <c r="I30" s="41">
        <f t="shared" si="0"/>
        <v>0</v>
      </c>
      <c r="J30" s="41">
        <f t="shared" si="1"/>
        <v>0</v>
      </c>
    </row>
    <row r="31" spans="1:10">
      <c r="A31" s="55"/>
      <c r="B31" s="15"/>
      <c r="C31" s="15"/>
      <c r="D31" s="17"/>
      <c r="E31" s="16"/>
      <c r="F31" s="16"/>
      <c r="G31" s="16"/>
      <c r="H31" s="16"/>
      <c r="I31" s="41">
        <f t="shared" si="0"/>
        <v>0</v>
      </c>
      <c r="J31" s="41">
        <f t="shared" si="1"/>
        <v>0</v>
      </c>
    </row>
    <row r="32" spans="1:10">
      <c r="A32" s="55"/>
      <c r="B32" s="15"/>
      <c r="C32" s="15"/>
      <c r="D32" s="17"/>
      <c r="E32" s="16"/>
      <c r="F32" s="16"/>
      <c r="G32" s="16"/>
      <c r="H32" s="16"/>
      <c r="I32" s="41">
        <f t="shared" si="0"/>
        <v>0</v>
      </c>
      <c r="J32" s="41">
        <f t="shared" si="1"/>
        <v>0</v>
      </c>
    </row>
    <row r="33" spans="1:10">
      <c r="A33" s="55"/>
      <c r="B33" s="15"/>
      <c r="C33" s="15"/>
      <c r="D33" s="17"/>
      <c r="E33" s="16"/>
      <c r="F33" s="16"/>
      <c r="G33" s="16"/>
      <c r="H33" s="16"/>
      <c r="I33" s="41">
        <f t="shared" si="0"/>
        <v>0</v>
      </c>
      <c r="J33" s="41">
        <f t="shared" si="1"/>
        <v>0</v>
      </c>
    </row>
    <row r="34" spans="1:10">
      <c r="A34" s="55"/>
      <c r="B34" s="15"/>
      <c r="C34" s="15"/>
      <c r="D34" s="17"/>
      <c r="E34" s="16"/>
      <c r="F34" s="16"/>
      <c r="G34" s="16"/>
      <c r="H34" s="16"/>
      <c r="I34" s="41">
        <f t="shared" si="0"/>
        <v>0</v>
      </c>
      <c r="J34" s="41">
        <f t="shared" si="1"/>
        <v>0</v>
      </c>
    </row>
    <row r="35" spans="1:10">
      <c r="A35" s="55"/>
      <c r="B35" s="15"/>
      <c r="C35" s="15"/>
      <c r="D35" s="17"/>
      <c r="E35" s="16"/>
      <c r="F35" s="16"/>
      <c r="G35" s="16"/>
      <c r="H35" s="16"/>
      <c r="I35" s="41">
        <f t="shared" si="0"/>
        <v>0</v>
      </c>
      <c r="J35" s="41">
        <f t="shared" si="1"/>
        <v>0</v>
      </c>
    </row>
    <row r="36" spans="1:10">
      <c r="A36" s="55"/>
      <c r="B36" s="15"/>
      <c r="C36" s="15"/>
      <c r="D36" s="17"/>
      <c r="E36" s="16"/>
      <c r="F36" s="16"/>
      <c r="G36" s="16"/>
      <c r="H36" s="16"/>
      <c r="I36" s="41">
        <f t="shared" si="0"/>
        <v>0</v>
      </c>
      <c r="J36" s="41">
        <f t="shared" si="1"/>
        <v>0</v>
      </c>
    </row>
    <row r="37" spans="1:10">
      <c r="A37" s="55"/>
      <c r="B37" s="15"/>
      <c r="C37" s="15"/>
      <c r="D37" s="17"/>
      <c r="E37" s="16"/>
      <c r="F37" s="16"/>
      <c r="G37" s="16"/>
      <c r="H37" s="16"/>
      <c r="I37" s="41">
        <f t="shared" si="0"/>
        <v>0</v>
      </c>
      <c r="J37" s="41">
        <f t="shared" si="1"/>
        <v>0</v>
      </c>
    </row>
    <row r="38" spans="1:10">
      <c r="A38" s="55"/>
      <c r="B38" s="15"/>
      <c r="C38" s="15"/>
      <c r="D38" s="17"/>
      <c r="E38" s="16"/>
      <c r="F38" s="16"/>
      <c r="G38" s="16"/>
      <c r="H38" s="16"/>
      <c r="I38" s="41">
        <f t="shared" si="0"/>
        <v>0</v>
      </c>
      <c r="J38" s="41">
        <f t="shared" si="1"/>
        <v>0</v>
      </c>
    </row>
    <row r="39" spans="1:10">
      <c r="A39" s="55"/>
      <c r="B39" s="15"/>
      <c r="C39" s="15"/>
      <c r="D39" s="17"/>
      <c r="E39" s="16"/>
      <c r="F39" s="16"/>
      <c r="G39" s="16"/>
      <c r="H39" s="16"/>
      <c r="I39" s="41">
        <f t="shared" si="0"/>
        <v>0</v>
      </c>
      <c r="J39" s="41">
        <f t="shared" si="1"/>
        <v>0</v>
      </c>
    </row>
    <row r="40" spans="1:10">
      <c r="A40" s="55"/>
      <c r="B40" s="15"/>
      <c r="C40" s="15"/>
      <c r="D40" s="17"/>
      <c r="E40" s="16"/>
      <c r="F40" s="16"/>
      <c r="G40" s="16"/>
      <c r="H40" s="16"/>
      <c r="I40" s="41">
        <f t="shared" si="0"/>
        <v>0</v>
      </c>
      <c r="J40" s="41">
        <f t="shared" si="1"/>
        <v>0</v>
      </c>
    </row>
    <row r="41" spans="1:10">
      <c r="A41" s="55"/>
      <c r="B41" s="15"/>
      <c r="C41" s="15"/>
      <c r="D41" s="17"/>
      <c r="E41" s="16"/>
      <c r="F41" s="16"/>
      <c r="G41" s="16"/>
      <c r="H41" s="16"/>
      <c r="I41" s="41">
        <f t="shared" si="0"/>
        <v>0</v>
      </c>
      <c r="J41" s="41">
        <f t="shared" si="1"/>
        <v>0</v>
      </c>
    </row>
    <row r="42" spans="1:10">
      <c r="A42" s="55"/>
      <c r="B42" s="15"/>
      <c r="C42" s="15"/>
      <c r="D42" s="17"/>
      <c r="E42" s="16"/>
      <c r="F42" s="16"/>
      <c r="G42" s="16"/>
      <c r="H42" s="16"/>
      <c r="I42" s="41">
        <f t="shared" si="0"/>
        <v>0</v>
      </c>
      <c r="J42" s="41">
        <f t="shared" si="1"/>
        <v>0</v>
      </c>
    </row>
    <row r="43" spans="1:10">
      <c r="A43" s="55"/>
      <c r="B43" s="15"/>
      <c r="C43" s="15"/>
      <c r="D43" s="17"/>
      <c r="E43" s="16"/>
      <c r="F43" s="16"/>
      <c r="G43" s="16"/>
      <c r="H43" s="16"/>
      <c r="I43" s="41">
        <f t="shared" si="0"/>
        <v>0</v>
      </c>
      <c r="J43" s="41">
        <f t="shared" si="1"/>
        <v>0</v>
      </c>
    </row>
    <row r="44" spans="1:10">
      <c r="A44" s="55"/>
      <c r="B44" s="15"/>
      <c r="C44" s="15"/>
      <c r="D44" s="17"/>
      <c r="E44" s="16"/>
      <c r="F44" s="16"/>
      <c r="G44" s="16"/>
      <c r="H44" s="16"/>
      <c r="I44" s="41">
        <f t="shared" si="0"/>
        <v>0</v>
      </c>
      <c r="J44" s="41">
        <f t="shared" si="1"/>
        <v>0</v>
      </c>
    </row>
    <row r="45" spans="1:10">
      <c r="A45" s="55"/>
      <c r="B45" s="15"/>
      <c r="C45" s="15"/>
      <c r="D45" s="17"/>
      <c r="E45" s="16"/>
      <c r="F45" s="16"/>
      <c r="G45" s="16"/>
      <c r="H45" s="16"/>
      <c r="I45" s="41">
        <f t="shared" si="0"/>
        <v>0</v>
      </c>
      <c r="J45" s="41">
        <f t="shared" si="1"/>
        <v>0</v>
      </c>
    </row>
    <row r="46" spans="1:10">
      <c r="A46" s="55"/>
      <c r="B46" s="15"/>
      <c r="C46" s="15"/>
      <c r="D46" s="17"/>
      <c r="E46" s="16"/>
      <c r="F46" s="16"/>
      <c r="G46" s="16"/>
      <c r="H46" s="16"/>
      <c r="I46" s="41">
        <f t="shared" si="0"/>
        <v>0</v>
      </c>
      <c r="J46" s="41">
        <f t="shared" si="1"/>
        <v>0</v>
      </c>
    </row>
    <row r="47" spans="1:10">
      <c r="A47" s="55"/>
      <c r="B47" s="15"/>
      <c r="C47" s="15"/>
      <c r="D47" s="17"/>
      <c r="E47" s="16"/>
      <c r="F47" s="16"/>
      <c r="G47" s="16"/>
      <c r="H47" s="16"/>
      <c r="I47" s="41">
        <f t="shared" si="0"/>
        <v>0</v>
      </c>
      <c r="J47" s="41">
        <f t="shared" si="1"/>
        <v>0</v>
      </c>
    </row>
    <row r="48" spans="1:10">
      <c r="A48" s="55"/>
      <c r="B48" s="15"/>
      <c r="C48" s="15"/>
      <c r="D48" s="17"/>
      <c r="E48" s="16"/>
      <c r="F48" s="16"/>
      <c r="G48" s="16"/>
      <c r="H48" s="16"/>
      <c r="I48" s="41">
        <f t="shared" si="0"/>
        <v>0</v>
      </c>
      <c r="J48" s="41">
        <f t="shared" si="1"/>
        <v>0</v>
      </c>
    </row>
    <row r="49" spans="1:10">
      <c r="A49" s="55"/>
      <c r="B49" s="15"/>
      <c r="C49" s="15"/>
      <c r="D49" s="17"/>
      <c r="E49" s="16"/>
      <c r="F49" s="16"/>
      <c r="G49" s="16"/>
      <c r="H49" s="16"/>
      <c r="I49" s="41">
        <f t="shared" si="0"/>
        <v>0</v>
      </c>
      <c r="J49" s="41">
        <f t="shared" si="1"/>
        <v>0</v>
      </c>
    </row>
    <row r="50" spans="1:10">
      <c r="A50" s="55"/>
      <c r="B50" s="15"/>
      <c r="C50" s="15"/>
      <c r="D50" s="17"/>
      <c r="E50" s="16"/>
      <c r="F50" s="16"/>
      <c r="G50" s="16"/>
      <c r="H50" s="16"/>
      <c r="I50" s="41">
        <f t="shared" si="0"/>
        <v>0</v>
      </c>
      <c r="J50" s="41">
        <f t="shared" si="1"/>
        <v>0</v>
      </c>
    </row>
    <row r="51" spans="1:10">
      <c r="A51" s="55"/>
      <c r="B51" s="15"/>
      <c r="C51" s="15"/>
      <c r="D51" s="17"/>
      <c r="E51" s="16"/>
      <c r="F51" s="16"/>
      <c r="G51" s="16"/>
      <c r="H51" s="16"/>
      <c r="I51" s="41">
        <f t="shared" si="0"/>
        <v>0</v>
      </c>
      <c r="J51" s="41">
        <f t="shared" si="1"/>
        <v>0</v>
      </c>
    </row>
    <row r="52" spans="1:10">
      <c r="A52" s="55"/>
      <c r="B52" s="15"/>
      <c r="C52" s="15"/>
      <c r="D52" s="17"/>
      <c r="E52" s="16"/>
      <c r="F52" s="16"/>
      <c r="G52" s="16"/>
      <c r="H52" s="16"/>
      <c r="I52" s="41">
        <f t="shared" si="0"/>
        <v>0</v>
      </c>
      <c r="J52" s="41">
        <f t="shared" si="1"/>
        <v>0</v>
      </c>
    </row>
    <row r="53" spans="1:10">
      <c r="A53" s="55"/>
      <c r="B53" s="15"/>
      <c r="C53" s="15"/>
      <c r="D53" s="17"/>
      <c r="E53" s="16"/>
      <c r="F53" s="16"/>
      <c r="G53" s="16"/>
      <c r="H53" s="16"/>
      <c r="I53" s="41">
        <f t="shared" si="0"/>
        <v>0</v>
      </c>
      <c r="J53" s="41">
        <f t="shared" si="1"/>
        <v>0</v>
      </c>
    </row>
    <row r="54" spans="1:10">
      <c r="A54" s="55"/>
      <c r="B54" s="15"/>
      <c r="C54" s="15"/>
      <c r="D54" s="17"/>
      <c r="E54" s="16"/>
      <c r="F54" s="16"/>
      <c r="G54" s="16"/>
      <c r="H54" s="16"/>
      <c r="I54" s="41">
        <f t="shared" si="0"/>
        <v>0</v>
      </c>
      <c r="J54" s="41">
        <f t="shared" si="1"/>
        <v>0</v>
      </c>
    </row>
    <row r="55" spans="1:10">
      <c r="A55" s="55"/>
      <c r="B55" s="15"/>
      <c r="C55" s="15"/>
      <c r="D55" s="17"/>
      <c r="E55" s="16"/>
      <c r="F55" s="16"/>
      <c r="G55" s="16"/>
      <c r="H55" s="16"/>
      <c r="I55" s="41">
        <f t="shared" si="0"/>
        <v>0</v>
      </c>
      <c r="J55" s="41">
        <f t="shared" si="1"/>
        <v>0</v>
      </c>
    </row>
    <row r="56" spans="1:10">
      <c r="A56" s="55"/>
      <c r="B56" s="15"/>
      <c r="C56" s="15"/>
      <c r="D56" s="17"/>
      <c r="E56" s="16"/>
      <c r="F56" s="16"/>
      <c r="G56" s="16"/>
      <c r="H56" s="16"/>
      <c r="I56" s="41">
        <f t="shared" si="0"/>
        <v>0</v>
      </c>
      <c r="J56" s="41">
        <f t="shared" si="1"/>
        <v>0</v>
      </c>
    </row>
    <row r="57" spans="1:10">
      <c r="A57" s="55"/>
      <c r="B57" s="15"/>
      <c r="C57" s="15"/>
      <c r="D57" s="17"/>
      <c r="E57" s="16"/>
      <c r="F57" s="16"/>
      <c r="G57" s="16"/>
      <c r="H57" s="16"/>
      <c r="I57" s="41">
        <f t="shared" si="0"/>
        <v>0</v>
      </c>
      <c r="J57" s="41">
        <f t="shared" si="1"/>
        <v>0</v>
      </c>
    </row>
    <row r="58" spans="1:10">
      <c r="A58" s="55"/>
      <c r="B58" s="15"/>
      <c r="C58" s="15"/>
      <c r="D58" s="17"/>
      <c r="E58" s="16"/>
      <c r="F58" s="16"/>
      <c r="G58" s="16"/>
      <c r="H58" s="16"/>
      <c r="I58" s="41">
        <f t="shared" si="0"/>
        <v>0</v>
      </c>
      <c r="J58" s="41">
        <f t="shared" si="1"/>
        <v>0</v>
      </c>
    </row>
    <row r="59" spans="1:10">
      <c r="A59" s="55"/>
      <c r="B59" s="15"/>
      <c r="C59" s="15"/>
      <c r="D59" s="17"/>
      <c r="E59" s="16"/>
      <c r="F59" s="16"/>
      <c r="G59" s="16"/>
      <c r="H59" s="16"/>
      <c r="I59" s="41">
        <f t="shared" si="0"/>
        <v>0</v>
      </c>
      <c r="J59" s="41">
        <f t="shared" si="1"/>
        <v>0</v>
      </c>
    </row>
    <row r="60" spans="1:10">
      <c r="A60" s="55"/>
      <c r="B60" s="15"/>
      <c r="C60" s="15"/>
      <c r="D60" s="17"/>
      <c r="E60" s="16"/>
      <c r="F60" s="16"/>
      <c r="G60" s="16"/>
      <c r="H60" s="16"/>
      <c r="I60" s="41">
        <f t="shared" si="0"/>
        <v>0</v>
      </c>
      <c r="J60" s="41">
        <f t="shared" si="1"/>
        <v>0</v>
      </c>
    </row>
    <row r="61" spans="1:10">
      <c r="A61" s="55"/>
      <c r="B61" s="15"/>
      <c r="C61" s="15"/>
      <c r="D61" s="17"/>
      <c r="E61" s="16"/>
      <c r="F61" s="16"/>
      <c r="G61" s="16"/>
      <c r="H61" s="16"/>
      <c r="I61" s="41">
        <f t="shared" si="0"/>
        <v>0</v>
      </c>
      <c r="J61" s="41">
        <f t="shared" si="1"/>
        <v>0</v>
      </c>
    </row>
    <row r="62" spans="1:10">
      <c r="A62" s="55"/>
      <c r="B62" s="15"/>
      <c r="C62" s="15"/>
      <c r="D62" s="17"/>
      <c r="E62" s="16"/>
      <c r="F62" s="16"/>
      <c r="G62" s="16"/>
      <c r="H62" s="16"/>
      <c r="I62" s="41">
        <f t="shared" si="0"/>
        <v>0</v>
      </c>
      <c r="J62" s="41">
        <f t="shared" si="1"/>
        <v>0</v>
      </c>
    </row>
    <row r="63" spans="1:10">
      <c r="A63" s="55"/>
      <c r="B63" s="15"/>
      <c r="C63" s="15"/>
      <c r="D63" s="17"/>
      <c r="E63" s="16"/>
      <c r="F63" s="16"/>
      <c r="G63" s="16"/>
      <c r="H63" s="16"/>
      <c r="I63" s="41">
        <f t="shared" si="0"/>
        <v>0</v>
      </c>
      <c r="J63" s="41">
        <f t="shared" si="1"/>
        <v>0</v>
      </c>
    </row>
    <row r="64" spans="1:10">
      <c r="A64" s="55"/>
      <c r="B64" s="15"/>
      <c r="C64" s="15"/>
      <c r="D64" s="17"/>
      <c r="E64" s="16"/>
      <c r="F64" s="16"/>
      <c r="G64" s="16"/>
      <c r="H64" s="16"/>
      <c r="I64" s="41">
        <f t="shared" si="0"/>
        <v>0</v>
      </c>
      <c r="J64" s="41">
        <f t="shared" si="1"/>
        <v>0</v>
      </c>
    </row>
    <row r="65" spans="1:10">
      <c r="A65" s="55"/>
      <c r="B65" s="15"/>
      <c r="C65" s="15"/>
      <c r="D65" s="17"/>
      <c r="E65" s="16"/>
      <c r="F65" s="16"/>
      <c r="G65" s="16"/>
      <c r="H65" s="16"/>
      <c r="I65" s="41">
        <f t="shared" si="0"/>
        <v>0</v>
      </c>
      <c r="J65" s="41">
        <f t="shared" si="1"/>
        <v>0</v>
      </c>
    </row>
    <row r="66" spans="1:10">
      <c r="A66" s="55"/>
      <c r="B66" s="15"/>
      <c r="C66" s="15"/>
      <c r="D66" s="17"/>
      <c r="E66" s="16"/>
      <c r="F66" s="16"/>
      <c r="G66" s="16"/>
      <c r="H66" s="16"/>
      <c r="I66" s="41">
        <f t="shared" si="0"/>
        <v>0</v>
      </c>
      <c r="J66" s="41">
        <f t="shared" si="1"/>
        <v>0</v>
      </c>
    </row>
    <row r="67" spans="1:10">
      <c r="A67" s="55"/>
      <c r="B67" s="15"/>
      <c r="C67" s="15"/>
      <c r="D67" s="17"/>
      <c r="E67" s="16"/>
      <c r="F67" s="16"/>
      <c r="G67" s="16"/>
      <c r="H67" s="16"/>
      <c r="I67" s="41">
        <f t="shared" si="0"/>
        <v>0</v>
      </c>
      <c r="J67" s="41">
        <f t="shared" si="1"/>
        <v>0</v>
      </c>
    </row>
    <row r="68" spans="1:10">
      <c r="A68" s="55"/>
      <c r="B68" s="15"/>
      <c r="C68" s="15"/>
      <c r="D68" s="17"/>
      <c r="E68" s="16"/>
      <c r="F68" s="16"/>
      <c r="G68" s="16"/>
      <c r="H68" s="16"/>
      <c r="I68" s="41">
        <f t="shared" ref="I68:I100" si="2">ROUND(IF(B68="Output Tax",SUM(F68,G68),0),2)</f>
        <v>0</v>
      </c>
      <c r="J68" s="41">
        <f t="shared" ref="J68:J100" si="3">ROUND(IF(B68&lt;&gt;"Output Tax",SUM(G68,F68),0),2)</f>
        <v>0</v>
      </c>
    </row>
    <row r="69" spans="1:10">
      <c r="A69" s="55"/>
      <c r="B69" s="15"/>
      <c r="C69" s="15"/>
      <c r="D69" s="17"/>
      <c r="E69" s="16"/>
      <c r="F69" s="16"/>
      <c r="G69" s="16"/>
      <c r="H69" s="16"/>
      <c r="I69" s="41">
        <f t="shared" si="2"/>
        <v>0</v>
      </c>
      <c r="J69" s="41">
        <f t="shared" si="3"/>
        <v>0</v>
      </c>
    </row>
    <row r="70" spans="1:10">
      <c r="A70" s="55"/>
      <c r="B70" s="15"/>
      <c r="C70" s="15"/>
      <c r="D70" s="17"/>
      <c r="E70" s="16"/>
      <c r="F70" s="16"/>
      <c r="G70" s="16"/>
      <c r="H70" s="16"/>
      <c r="I70" s="41">
        <f t="shared" si="2"/>
        <v>0</v>
      </c>
      <c r="J70" s="41">
        <f t="shared" si="3"/>
        <v>0</v>
      </c>
    </row>
    <row r="71" spans="1:10">
      <c r="A71" s="55"/>
      <c r="B71" s="15"/>
      <c r="C71" s="15"/>
      <c r="D71" s="17"/>
      <c r="E71" s="16"/>
      <c r="F71" s="16"/>
      <c r="G71" s="16"/>
      <c r="H71" s="16"/>
      <c r="I71" s="41">
        <f t="shared" si="2"/>
        <v>0</v>
      </c>
      <c r="J71" s="41">
        <f t="shared" si="3"/>
        <v>0</v>
      </c>
    </row>
    <row r="72" spans="1:10">
      <c r="A72" s="55"/>
      <c r="B72" s="15"/>
      <c r="C72" s="15"/>
      <c r="D72" s="17"/>
      <c r="E72" s="16"/>
      <c r="F72" s="16"/>
      <c r="G72" s="16"/>
      <c r="H72" s="16"/>
      <c r="I72" s="41">
        <f t="shared" si="2"/>
        <v>0</v>
      </c>
      <c r="J72" s="41">
        <f t="shared" si="3"/>
        <v>0</v>
      </c>
    </row>
    <row r="73" spans="1:10">
      <c r="A73" s="55"/>
      <c r="B73" s="15"/>
      <c r="C73" s="15"/>
      <c r="D73" s="17"/>
      <c r="E73" s="16"/>
      <c r="F73" s="16"/>
      <c r="G73" s="16"/>
      <c r="H73" s="16"/>
      <c r="I73" s="41">
        <f t="shared" si="2"/>
        <v>0</v>
      </c>
      <c r="J73" s="41">
        <f t="shared" si="3"/>
        <v>0</v>
      </c>
    </row>
    <row r="74" spans="1:10">
      <c r="A74" s="55"/>
      <c r="B74" s="15"/>
      <c r="C74" s="15"/>
      <c r="D74" s="17"/>
      <c r="E74" s="16"/>
      <c r="F74" s="16"/>
      <c r="G74" s="16"/>
      <c r="H74" s="16"/>
      <c r="I74" s="41">
        <f t="shared" si="2"/>
        <v>0</v>
      </c>
      <c r="J74" s="41">
        <f t="shared" si="3"/>
        <v>0</v>
      </c>
    </row>
    <row r="75" spans="1:10">
      <c r="A75" s="55"/>
      <c r="B75" s="15"/>
      <c r="C75" s="15"/>
      <c r="D75" s="17"/>
      <c r="E75" s="16"/>
      <c r="F75" s="16"/>
      <c r="G75" s="16"/>
      <c r="H75" s="16"/>
      <c r="I75" s="41">
        <f t="shared" si="2"/>
        <v>0</v>
      </c>
      <c r="J75" s="41">
        <f t="shared" si="3"/>
        <v>0</v>
      </c>
    </row>
    <row r="76" spans="1:10">
      <c r="A76" s="55"/>
      <c r="B76" s="15"/>
      <c r="C76" s="15"/>
      <c r="D76" s="17"/>
      <c r="E76" s="16"/>
      <c r="F76" s="16"/>
      <c r="G76" s="16"/>
      <c r="H76" s="16"/>
      <c r="I76" s="41">
        <f t="shared" si="2"/>
        <v>0</v>
      </c>
      <c r="J76" s="41">
        <f t="shared" si="3"/>
        <v>0</v>
      </c>
    </row>
    <row r="77" spans="1:10">
      <c r="A77" s="55"/>
      <c r="B77" s="15"/>
      <c r="C77" s="15"/>
      <c r="D77" s="17"/>
      <c r="E77" s="16"/>
      <c r="F77" s="16"/>
      <c r="G77" s="16"/>
      <c r="H77" s="16"/>
      <c r="I77" s="41">
        <f t="shared" si="2"/>
        <v>0</v>
      </c>
      <c r="J77" s="41">
        <f t="shared" si="3"/>
        <v>0</v>
      </c>
    </row>
    <row r="78" spans="1:10">
      <c r="A78" s="55"/>
      <c r="B78" s="15"/>
      <c r="C78" s="15"/>
      <c r="D78" s="17"/>
      <c r="E78" s="16"/>
      <c r="F78" s="16"/>
      <c r="G78" s="16"/>
      <c r="H78" s="16"/>
      <c r="I78" s="41">
        <f t="shared" si="2"/>
        <v>0</v>
      </c>
      <c r="J78" s="41">
        <f t="shared" si="3"/>
        <v>0</v>
      </c>
    </row>
    <row r="79" spans="1:10">
      <c r="A79" s="55"/>
      <c r="B79" s="15"/>
      <c r="C79" s="15"/>
      <c r="D79" s="17"/>
      <c r="E79" s="16"/>
      <c r="F79" s="16"/>
      <c r="G79" s="16"/>
      <c r="H79" s="16"/>
      <c r="I79" s="41">
        <f t="shared" si="2"/>
        <v>0</v>
      </c>
      <c r="J79" s="41">
        <f t="shared" si="3"/>
        <v>0</v>
      </c>
    </row>
    <row r="80" spans="1:10">
      <c r="A80" s="55"/>
      <c r="B80" s="15"/>
      <c r="C80" s="15"/>
      <c r="D80" s="17"/>
      <c r="E80" s="16"/>
      <c r="F80" s="16"/>
      <c r="G80" s="16"/>
      <c r="H80" s="16"/>
      <c r="I80" s="41">
        <f t="shared" si="2"/>
        <v>0</v>
      </c>
      <c r="J80" s="41">
        <f t="shared" si="3"/>
        <v>0</v>
      </c>
    </row>
    <row r="81" spans="1:10">
      <c r="A81" s="55"/>
      <c r="B81" s="15"/>
      <c r="C81" s="15"/>
      <c r="D81" s="17"/>
      <c r="E81" s="16"/>
      <c r="F81" s="16"/>
      <c r="G81" s="16"/>
      <c r="H81" s="16"/>
      <c r="I81" s="41">
        <f t="shared" si="2"/>
        <v>0</v>
      </c>
      <c r="J81" s="41">
        <f t="shared" si="3"/>
        <v>0</v>
      </c>
    </row>
    <row r="82" spans="1:10">
      <c r="A82" s="55"/>
      <c r="B82" s="15"/>
      <c r="C82" s="15"/>
      <c r="D82" s="17"/>
      <c r="E82" s="16"/>
      <c r="F82" s="16"/>
      <c r="G82" s="16"/>
      <c r="H82" s="16"/>
      <c r="I82" s="41">
        <f t="shared" si="2"/>
        <v>0</v>
      </c>
      <c r="J82" s="41">
        <f t="shared" si="3"/>
        <v>0</v>
      </c>
    </row>
    <row r="83" spans="1:10">
      <c r="A83" s="55"/>
      <c r="B83" s="15"/>
      <c r="C83" s="15"/>
      <c r="D83" s="17"/>
      <c r="E83" s="16"/>
      <c r="F83" s="16"/>
      <c r="G83" s="16"/>
      <c r="H83" s="16"/>
      <c r="I83" s="41">
        <f t="shared" si="2"/>
        <v>0</v>
      </c>
      <c r="J83" s="41">
        <f t="shared" si="3"/>
        <v>0</v>
      </c>
    </row>
    <row r="84" spans="1:10">
      <c r="A84" s="55"/>
      <c r="B84" s="15"/>
      <c r="C84" s="15"/>
      <c r="D84" s="17"/>
      <c r="E84" s="16"/>
      <c r="F84" s="16"/>
      <c r="G84" s="16"/>
      <c r="H84" s="16"/>
      <c r="I84" s="41">
        <f t="shared" si="2"/>
        <v>0</v>
      </c>
      <c r="J84" s="41">
        <f t="shared" si="3"/>
        <v>0</v>
      </c>
    </row>
    <row r="85" spans="1:10">
      <c r="A85" s="55"/>
      <c r="B85" s="15"/>
      <c r="C85" s="15"/>
      <c r="D85" s="17"/>
      <c r="E85" s="16"/>
      <c r="F85" s="16"/>
      <c r="G85" s="16"/>
      <c r="H85" s="16"/>
      <c r="I85" s="41">
        <f t="shared" si="2"/>
        <v>0</v>
      </c>
      <c r="J85" s="41">
        <f t="shared" si="3"/>
        <v>0</v>
      </c>
    </row>
    <row r="86" spans="1:10">
      <c r="A86" s="55"/>
      <c r="B86" s="15"/>
      <c r="C86" s="15"/>
      <c r="D86" s="17"/>
      <c r="E86" s="16"/>
      <c r="F86" s="16"/>
      <c r="G86" s="16"/>
      <c r="H86" s="16"/>
      <c r="I86" s="41">
        <f t="shared" si="2"/>
        <v>0</v>
      </c>
      <c r="J86" s="41">
        <f t="shared" si="3"/>
        <v>0</v>
      </c>
    </row>
    <row r="87" spans="1:10">
      <c r="A87" s="55"/>
      <c r="B87" s="15"/>
      <c r="C87" s="15"/>
      <c r="D87" s="17"/>
      <c r="E87" s="16"/>
      <c r="F87" s="16"/>
      <c r="G87" s="16"/>
      <c r="H87" s="16"/>
      <c r="I87" s="41">
        <f t="shared" si="2"/>
        <v>0</v>
      </c>
      <c r="J87" s="41">
        <f t="shared" si="3"/>
        <v>0</v>
      </c>
    </row>
    <row r="88" spans="1:10">
      <c r="A88" s="55"/>
      <c r="B88" s="15"/>
      <c r="C88" s="15"/>
      <c r="D88" s="17"/>
      <c r="E88" s="16"/>
      <c r="F88" s="16"/>
      <c r="G88" s="16"/>
      <c r="H88" s="16"/>
      <c r="I88" s="41">
        <f t="shared" si="2"/>
        <v>0</v>
      </c>
      <c r="J88" s="41">
        <f t="shared" si="3"/>
        <v>0</v>
      </c>
    </row>
    <row r="89" spans="1:10">
      <c r="A89" s="55"/>
      <c r="B89" s="15"/>
      <c r="C89" s="15"/>
      <c r="D89" s="17"/>
      <c r="E89" s="16"/>
      <c r="F89" s="16"/>
      <c r="G89" s="16"/>
      <c r="H89" s="16"/>
      <c r="I89" s="41">
        <f t="shared" si="2"/>
        <v>0</v>
      </c>
      <c r="J89" s="41">
        <f t="shared" si="3"/>
        <v>0</v>
      </c>
    </row>
    <row r="90" spans="1:10">
      <c r="A90" s="55"/>
      <c r="B90" s="15"/>
      <c r="C90" s="15"/>
      <c r="D90" s="17"/>
      <c r="E90" s="16"/>
      <c r="F90" s="16"/>
      <c r="G90" s="16"/>
      <c r="H90" s="16"/>
      <c r="I90" s="41">
        <f t="shared" si="2"/>
        <v>0</v>
      </c>
      <c r="J90" s="41">
        <f t="shared" si="3"/>
        <v>0</v>
      </c>
    </row>
    <row r="91" spans="1:10">
      <c r="A91" s="55"/>
      <c r="B91" s="15"/>
      <c r="C91" s="15"/>
      <c r="D91" s="17"/>
      <c r="E91" s="16"/>
      <c r="F91" s="16"/>
      <c r="G91" s="16"/>
      <c r="H91" s="16"/>
      <c r="I91" s="41">
        <f t="shared" si="2"/>
        <v>0</v>
      </c>
      <c r="J91" s="41">
        <f t="shared" si="3"/>
        <v>0</v>
      </c>
    </row>
    <row r="92" spans="1:10">
      <c r="A92" s="55"/>
      <c r="B92" s="15"/>
      <c r="C92" s="15"/>
      <c r="D92" s="17"/>
      <c r="E92" s="16"/>
      <c r="F92" s="16"/>
      <c r="G92" s="16"/>
      <c r="H92" s="16"/>
      <c r="I92" s="41">
        <f t="shared" si="2"/>
        <v>0</v>
      </c>
      <c r="J92" s="41">
        <f t="shared" si="3"/>
        <v>0</v>
      </c>
    </row>
    <row r="93" spans="1:10">
      <c r="A93" s="55"/>
      <c r="B93" s="15"/>
      <c r="C93" s="15"/>
      <c r="D93" s="17"/>
      <c r="E93" s="16"/>
      <c r="F93" s="16"/>
      <c r="G93" s="16"/>
      <c r="H93" s="16"/>
      <c r="I93" s="41">
        <f t="shared" si="2"/>
        <v>0</v>
      </c>
      <c r="J93" s="41">
        <f t="shared" si="3"/>
        <v>0</v>
      </c>
    </row>
    <row r="94" spans="1:10">
      <c r="A94" s="55"/>
      <c r="B94" s="15"/>
      <c r="C94" s="15"/>
      <c r="D94" s="17"/>
      <c r="E94" s="16"/>
      <c r="F94" s="16"/>
      <c r="G94" s="16"/>
      <c r="H94" s="16"/>
      <c r="I94" s="41">
        <f t="shared" si="2"/>
        <v>0</v>
      </c>
      <c r="J94" s="41">
        <f t="shared" si="3"/>
        <v>0</v>
      </c>
    </row>
    <row r="95" spans="1:10">
      <c r="A95" s="55"/>
      <c r="B95" s="15"/>
      <c r="C95" s="15"/>
      <c r="D95" s="17"/>
      <c r="E95" s="16"/>
      <c r="F95" s="16"/>
      <c r="G95" s="16"/>
      <c r="H95" s="16"/>
      <c r="I95" s="41">
        <f t="shared" si="2"/>
        <v>0</v>
      </c>
      <c r="J95" s="41">
        <f t="shared" si="3"/>
        <v>0</v>
      </c>
    </row>
    <row r="96" spans="1:10">
      <c r="A96" s="55"/>
      <c r="B96" s="15"/>
      <c r="C96" s="15"/>
      <c r="D96" s="17"/>
      <c r="E96" s="16"/>
      <c r="F96" s="16"/>
      <c r="G96" s="16"/>
      <c r="H96" s="16"/>
      <c r="I96" s="41">
        <f t="shared" si="2"/>
        <v>0</v>
      </c>
      <c r="J96" s="41">
        <f t="shared" si="3"/>
        <v>0</v>
      </c>
    </row>
    <row r="97" spans="1:10">
      <c r="A97" s="55"/>
      <c r="B97" s="15"/>
      <c r="C97" s="15"/>
      <c r="D97" s="17"/>
      <c r="E97" s="16"/>
      <c r="F97" s="16"/>
      <c r="G97" s="16"/>
      <c r="H97" s="16"/>
      <c r="I97" s="41">
        <f t="shared" si="2"/>
        <v>0</v>
      </c>
      <c r="J97" s="41">
        <f t="shared" si="3"/>
        <v>0</v>
      </c>
    </row>
    <row r="98" spans="1:10">
      <c r="A98" s="55"/>
      <c r="B98" s="15"/>
      <c r="C98" s="15"/>
      <c r="D98" s="17"/>
      <c r="E98" s="16"/>
      <c r="F98" s="16"/>
      <c r="G98" s="16"/>
      <c r="H98" s="16"/>
      <c r="I98" s="41">
        <f t="shared" si="2"/>
        <v>0</v>
      </c>
      <c r="J98" s="41">
        <f t="shared" si="3"/>
        <v>0</v>
      </c>
    </row>
    <row r="99" spans="1:10">
      <c r="A99" s="55"/>
      <c r="B99" s="15"/>
      <c r="C99" s="15"/>
      <c r="D99" s="17"/>
      <c r="E99" s="16"/>
      <c r="F99" s="16"/>
      <c r="G99" s="16"/>
      <c r="H99" s="16"/>
      <c r="I99" s="41">
        <f t="shared" si="2"/>
        <v>0</v>
      </c>
      <c r="J99" s="41">
        <f t="shared" si="3"/>
        <v>0</v>
      </c>
    </row>
    <row r="100" spans="1:10">
      <c r="A100" s="55"/>
      <c r="B100" s="15"/>
      <c r="C100" s="15"/>
      <c r="D100" s="17"/>
      <c r="E100" s="16"/>
      <c r="F100" s="16"/>
      <c r="G100" s="16"/>
      <c r="H100" s="16"/>
      <c r="I100" s="41">
        <f t="shared" si="2"/>
        <v>0</v>
      </c>
      <c r="J100" s="41">
        <f t="shared" si="3"/>
        <v>0</v>
      </c>
    </row>
    <row r="101" spans="1:10" ht="12.75" customHeight="1">
      <c r="A101" s="74" t="s">
        <v>500</v>
      </c>
      <c r="B101" s="75"/>
      <c r="C101" s="75"/>
      <c r="D101" s="75"/>
      <c r="E101" s="75"/>
      <c r="F101" s="75"/>
      <c r="G101" s="75"/>
      <c r="H101" s="75"/>
      <c r="I101" s="42"/>
    </row>
    <row r="102" spans="1:10">
      <c r="A102" s="77" t="s">
        <v>501</v>
      </c>
      <c r="B102" s="78"/>
      <c r="C102" s="79"/>
      <c r="D102" s="80"/>
      <c r="E102" s="18">
        <f t="shared" ref="E102:J102" si="4">ROUND(SUM(E3:E100),2)</f>
        <v>3883716.3</v>
      </c>
      <c r="F102" s="18">
        <f t="shared" si="4"/>
        <v>202402</v>
      </c>
      <c r="G102" s="18">
        <f t="shared" si="4"/>
        <v>47150.5</v>
      </c>
      <c r="H102" s="18">
        <f t="shared" si="4"/>
        <v>4133268.8</v>
      </c>
      <c r="I102" s="43">
        <f t="shared" si="4"/>
        <v>249552.5</v>
      </c>
      <c r="J102" s="43">
        <f t="shared" si="4"/>
        <v>0</v>
      </c>
    </row>
    <row r="103" spans="1:10">
      <c r="A103" s="73" t="s">
        <v>502</v>
      </c>
      <c r="B103" s="73"/>
      <c r="C103" s="25">
        <f>ROUND(I102,2)</f>
        <v>249552.5</v>
      </c>
      <c r="E103" s="49"/>
    </row>
    <row r="104" spans="1:10" ht="43.5" customHeight="1">
      <c r="A104" s="72" t="s">
        <v>503</v>
      </c>
      <c r="B104" s="72"/>
      <c r="C104" s="25">
        <f>ROUND(J102,2)</f>
        <v>0</v>
      </c>
      <c r="E104" s="49"/>
    </row>
    <row r="105" spans="1:10">
      <c r="A105" s="73" t="s">
        <v>515</v>
      </c>
      <c r="B105" s="73"/>
      <c r="C105" s="25">
        <f>ROUND(SUM(C103:C104),2)</f>
        <v>249552.5</v>
      </c>
      <c r="E105" s="49"/>
    </row>
    <row r="108" spans="1:10">
      <c r="E108" s="47"/>
    </row>
  </sheetData>
  <sheetProtection password="FB08" sheet="1" objects="1" scenarios="1" selectLockedCells="1"/>
  <mergeCells count="6">
    <mergeCell ref="A104:B104"/>
    <mergeCell ref="A105:B105"/>
    <mergeCell ref="A101:H101"/>
    <mergeCell ref="A1:H1"/>
    <mergeCell ref="A102:D102"/>
    <mergeCell ref="A103:B103"/>
  </mergeCells>
  <phoneticPr fontId="0" type="noConversion"/>
  <dataValidations count="5">
    <dataValidation type="list" allowBlank="1" showInputMessage="1" showErrorMessage="1" sqref="A3:A100">
      <formula1>TaxRates</formula1>
    </dataValidation>
    <dataValidation type="list" allowBlank="1" showInputMessage="1" showErrorMessage="1" sqref="B3:B100">
      <formula1>TaxType</formula1>
    </dataValidation>
    <dataValidation type="list" allowBlank="1" showInputMessage="1" showErrorMessage="1" sqref="C3:C100">
      <formula1>Commodity</formula1>
    </dataValidation>
    <dataValidation type="textLength" operator="lessThanOrEqual" allowBlank="1" showInputMessage="1" showErrorMessage="1" sqref="D3:D100">
      <formula1>100</formula1>
    </dataValidation>
    <dataValidation type="decimal" allowBlank="1" showInputMessage="1" showErrorMessage="1" errorTitle="Data Error" error="Amount must be between 0 and 999999999999999.99" sqref="E3:H100">
      <formula1>0</formula1>
      <formula2>999999999999999</formula2>
    </dataValidation>
  </dataValidations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5"/>
  <sheetViews>
    <sheetView topLeftCell="A91" workbookViewId="0">
      <selection activeCell="A13" sqref="A13"/>
    </sheetView>
  </sheetViews>
  <sheetFormatPr defaultRowHeight="12.75"/>
  <cols>
    <col min="1" max="1" width="37.28515625" customWidth="1"/>
    <col min="2" max="2" width="35.28515625" customWidth="1"/>
    <col min="3" max="3" width="22" customWidth="1"/>
    <col min="4" max="4" width="28.140625" bestFit="1" customWidth="1"/>
    <col min="5" max="5" width="22.7109375" customWidth="1"/>
    <col min="6" max="6" width="26.85546875" customWidth="1"/>
  </cols>
  <sheetData>
    <row r="1" spans="1:6">
      <c r="A1" s="81" t="s">
        <v>14</v>
      </c>
      <c r="B1" s="81"/>
      <c r="C1" s="82"/>
      <c r="D1" s="82"/>
      <c r="E1" s="81"/>
      <c r="F1" s="81"/>
    </row>
    <row r="2" spans="1:6">
      <c r="A2" s="84" t="s">
        <v>512</v>
      </c>
      <c r="B2" s="85"/>
      <c r="C2" s="20"/>
      <c r="D2" s="20"/>
      <c r="E2" s="3"/>
      <c r="F2" s="3"/>
    </row>
    <row r="3" spans="1:6" ht="25.5">
      <c r="A3" s="3" t="s">
        <v>504</v>
      </c>
      <c r="B3" s="53"/>
      <c r="C3" s="20"/>
      <c r="D3" s="20"/>
      <c r="E3" s="2"/>
      <c r="F3" s="2"/>
    </row>
    <row r="4" spans="1:6" ht="38.25">
      <c r="A4" s="3" t="s">
        <v>505</v>
      </c>
      <c r="B4" s="53">
        <f>SUM('ERP_VAT Computation Format'!E9,'ERP_VAT Computation Format'!E10,'ERP_VAT Computation Format'!E14,'ERP_VAT Computation Format'!E17)-('ERP_VAT Computation Format'!E21)</f>
        <v>1595636.2599999998</v>
      </c>
      <c r="C4" s="20"/>
      <c r="D4" s="20"/>
      <c r="E4" s="21"/>
      <c r="F4" s="21"/>
    </row>
    <row r="5" spans="1:6" ht="27.75" customHeight="1">
      <c r="A5" s="3" t="s">
        <v>506</v>
      </c>
      <c r="B5" s="53"/>
      <c r="C5" s="20"/>
      <c r="D5" s="20"/>
      <c r="E5" s="3"/>
      <c r="F5" s="22"/>
    </row>
    <row r="6" spans="1:6">
      <c r="A6" s="3" t="s">
        <v>46</v>
      </c>
      <c r="B6" s="54">
        <f>IF(SUM(B3:B5)=0,0,SUM(B3:B5))</f>
        <v>1595636.2599999998</v>
      </c>
      <c r="C6" s="20"/>
      <c r="D6" s="20"/>
      <c r="E6" s="3"/>
      <c r="F6" s="22"/>
    </row>
    <row r="7" spans="1:6">
      <c r="A7" s="81" t="s">
        <v>509</v>
      </c>
      <c r="B7" s="81"/>
      <c r="C7" s="83"/>
      <c r="D7" s="83"/>
      <c r="E7" s="81"/>
      <c r="F7" s="81"/>
    </row>
    <row r="8" spans="1:6" ht="25.5">
      <c r="A8" s="23" t="s">
        <v>507</v>
      </c>
      <c r="B8" s="24" t="s">
        <v>492</v>
      </c>
      <c r="C8" s="23" t="s">
        <v>29</v>
      </c>
      <c r="D8" s="23" t="s">
        <v>508</v>
      </c>
      <c r="E8" s="23" t="s">
        <v>510</v>
      </c>
      <c r="F8" s="23" t="s">
        <v>511</v>
      </c>
    </row>
    <row r="9" spans="1:6">
      <c r="A9" s="55">
        <v>4</v>
      </c>
      <c r="B9" s="15" t="s">
        <v>572</v>
      </c>
      <c r="C9" s="17"/>
      <c r="D9" s="16">
        <f>'ERP_VAT Computation Format'!B9</f>
        <v>1985026.8</v>
      </c>
      <c r="E9" s="16">
        <f>'ERP_VAT Computation Format'!C9</f>
        <v>79399.83</v>
      </c>
      <c r="F9" s="16">
        <f>'ERP_VAT Computation Format'!D9</f>
        <v>19851.509999999998</v>
      </c>
    </row>
    <row r="10" spans="1:6">
      <c r="A10" s="55">
        <v>12.5</v>
      </c>
      <c r="B10" s="15" t="s">
        <v>572</v>
      </c>
      <c r="C10" s="17"/>
      <c r="D10" s="16">
        <f>'ERP_VAT Computation Format'!B14</f>
        <v>281696.93</v>
      </c>
      <c r="E10" s="16">
        <f>'ERP_VAT Computation Format'!C14</f>
        <v>35212.120000000003</v>
      </c>
      <c r="F10" s="16">
        <f>'ERP_VAT Computation Format'!D14</f>
        <v>7042.42</v>
      </c>
    </row>
    <row r="11" spans="1:6">
      <c r="A11" s="55">
        <v>4</v>
      </c>
      <c r="B11" s="15" t="s">
        <v>572</v>
      </c>
      <c r="C11" s="17"/>
      <c r="D11" s="16">
        <f>'ERP_VAT Computation Format'!B10</f>
        <v>0</v>
      </c>
      <c r="E11" s="16">
        <f>'ERP_VAT Computation Format'!C10</f>
        <v>0</v>
      </c>
      <c r="F11" s="16">
        <f>'ERP_VAT Computation Format'!D10</f>
        <v>0</v>
      </c>
    </row>
    <row r="12" spans="1:6">
      <c r="A12" s="55">
        <v>15</v>
      </c>
      <c r="B12" s="15" t="s">
        <v>572</v>
      </c>
      <c r="C12" s="17"/>
      <c r="D12" s="16">
        <f>'ERP_VAT Computation Format'!B17</f>
        <v>0</v>
      </c>
      <c r="E12" s="16">
        <f>'ERP_VAT Computation Format'!C17</f>
        <v>0</v>
      </c>
      <c r="F12" s="16">
        <f>'ERP_VAT Computation Format'!D17</f>
        <v>0</v>
      </c>
    </row>
    <row r="13" spans="1:6">
      <c r="A13" s="55"/>
      <c r="B13" s="15"/>
      <c r="C13" s="17"/>
      <c r="D13" s="16"/>
      <c r="E13" s="16"/>
      <c r="F13" s="16"/>
    </row>
    <row r="14" spans="1:6">
      <c r="A14" s="55"/>
      <c r="B14" s="15"/>
      <c r="C14" s="17"/>
      <c r="D14" s="16"/>
      <c r="E14" s="16"/>
      <c r="F14" s="16"/>
    </row>
    <row r="15" spans="1:6">
      <c r="A15" s="55"/>
      <c r="B15" s="15"/>
      <c r="C15" s="17"/>
      <c r="D15" s="16"/>
      <c r="E15" s="16"/>
      <c r="F15" s="16"/>
    </row>
    <row r="16" spans="1:6">
      <c r="A16" s="55"/>
      <c r="B16" s="15"/>
      <c r="C16" s="17"/>
      <c r="D16" s="16"/>
      <c r="E16" s="16"/>
      <c r="F16" s="16"/>
    </row>
    <row r="17" spans="1:6">
      <c r="A17" s="55"/>
      <c r="B17" s="15"/>
      <c r="C17" s="17"/>
      <c r="D17" s="16"/>
      <c r="E17" s="16"/>
      <c r="F17" s="16"/>
    </row>
    <row r="18" spans="1:6">
      <c r="A18" s="55"/>
      <c r="B18" s="15"/>
      <c r="C18" s="17"/>
      <c r="D18" s="16"/>
      <c r="E18" s="16"/>
      <c r="F18" s="16"/>
    </row>
    <row r="19" spans="1:6">
      <c r="A19" s="55"/>
      <c r="B19" s="15"/>
      <c r="C19" s="17"/>
      <c r="D19" s="16"/>
      <c r="E19" s="16"/>
      <c r="F19" s="16"/>
    </row>
    <row r="20" spans="1:6">
      <c r="A20" s="55"/>
      <c r="B20" s="15"/>
      <c r="C20" s="17"/>
      <c r="D20" s="16"/>
      <c r="E20" s="16"/>
      <c r="F20" s="16"/>
    </row>
    <row r="21" spans="1:6">
      <c r="A21" s="55"/>
      <c r="B21" s="15"/>
      <c r="C21" s="17"/>
      <c r="D21" s="16"/>
      <c r="E21" s="16"/>
      <c r="F21" s="16"/>
    </row>
    <row r="22" spans="1:6">
      <c r="A22" s="55"/>
      <c r="B22" s="15"/>
      <c r="C22" s="17"/>
      <c r="D22" s="16"/>
      <c r="E22" s="16"/>
      <c r="F22" s="16"/>
    </row>
    <row r="23" spans="1:6">
      <c r="A23" s="55"/>
      <c r="B23" s="15"/>
      <c r="C23" s="17"/>
      <c r="D23" s="16"/>
      <c r="E23" s="16"/>
      <c r="F23" s="16"/>
    </row>
    <row r="24" spans="1:6">
      <c r="A24" s="55"/>
      <c r="B24" s="15"/>
      <c r="C24" s="17"/>
      <c r="D24" s="16"/>
      <c r="E24" s="16"/>
      <c r="F24" s="16"/>
    </row>
    <row r="25" spans="1:6">
      <c r="A25" s="55"/>
      <c r="B25" s="15"/>
      <c r="C25" s="17"/>
      <c r="D25" s="16"/>
      <c r="E25" s="16"/>
      <c r="F25" s="16"/>
    </row>
    <row r="26" spans="1:6">
      <c r="A26" s="55"/>
      <c r="B26" s="15"/>
      <c r="C26" s="17"/>
      <c r="D26" s="16"/>
      <c r="E26" s="16"/>
      <c r="F26" s="16"/>
    </row>
    <row r="27" spans="1:6">
      <c r="A27" s="55"/>
      <c r="B27" s="15"/>
      <c r="C27" s="17"/>
      <c r="D27" s="16"/>
      <c r="E27" s="16"/>
      <c r="F27" s="16"/>
    </row>
    <row r="28" spans="1:6">
      <c r="A28" s="55"/>
      <c r="B28" s="15"/>
      <c r="C28" s="17"/>
      <c r="D28" s="16"/>
      <c r="E28" s="16"/>
      <c r="F28" s="16"/>
    </row>
    <row r="29" spans="1:6">
      <c r="A29" s="55"/>
      <c r="B29" s="15"/>
      <c r="C29" s="17"/>
      <c r="D29" s="16"/>
      <c r="E29" s="16"/>
      <c r="F29" s="16"/>
    </row>
    <row r="30" spans="1:6">
      <c r="A30" s="55"/>
      <c r="B30" s="15"/>
      <c r="C30" s="17"/>
      <c r="D30" s="16"/>
      <c r="E30" s="16"/>
      <c r="F30" s="16"/>
    </row>
    <row r="31" spans="1:6">
      <c r="A31" s="55"/>
      <c r="B31" s="15"/>
      <c r="C31" s="17"/>
      <c r="D31" s="16"/>
      <c r="E31" s="16"/>
      <c r="F31" s="16"/>
    </row>
    <row r="32" spans="1:6">
      <c r="A32" s="55"/>
      <c r="B32" s="15"/>
      <c r="C32" s="17"/>
      <c r="D32" s="16"/>
      <c r="E32" s="16"/>
      <c r="F32" s="16"/>
    </row>
    <row r="33" spans="1:6">
      <c r="A33" s="55"/>
      <c r="B33" s="15"/>
      <c r="C33" s="17"/>
      <c r="D33" s="16"/>
      <c r="E33" s="16"/>
      <c r="F33" s="16"/>
    </row>
    <row r="34" spans="1:6">
      <c r="A34" s="55"/>
      <c r="B34" s="15"/>
      <c r="C34" s="17"/>
      <c r="D34" s="16"/>
      <c r="E34" s="16"/>
      <c r="F34" s="16"/>
    </row>
    <row r="35" spans="1:6">
      <c r="A35" s="55"/>
      <c r="B35" s="15"/>
      <c r="C35" s="17"/>
      <c r="D35" s="16"/>
      <c r="E35" s="16"/>
      <c r="F35" s="16"/>
    </row>
    <row r="36" spans="1:6">
      <c r="A36" s="55"/>
      <c r="B36" s="15"/>
      <c r="C36" s="17"/>
      <c r="D36" s="16"/>
      <c r="E36" s="16"/>
      <c r="F36" s="16"/>
    </row>
    <row r="37" spans="1:6">
      <c r="A37" s="55"/>
      <c r="B37" s="15"/>
      <c r="C37" s="17"/>
      <c r="D37" s="16"/>
      <c r="E37" s="16"/>
      <c r="F37" s="16"/>
    </row>
    <row r="38" spans="1:6">
      <c r="A38" s="55"/>
      <c r="B38" s="15"/>
      <c r="C38" s="17"/>
      <c r="D38" s="16"/>
      <c r="E38" s="16"/>
      <c r="F38" s="16"/>
    </row>
    <row r="39" spans="1:6">
      <c r="A39" s="55"/>
      <c r="B39" s="15"/>
      <c r="C39" s="17"/>
      <c r="D39" s="16"/>
      <c r="E39" s="16"/>
      <c r="F39" s="16"/>
    </row>
    <row r="40" spans="1:6">
      <c r="A40" s="55"/>
      <c r="B40" s="15"/>
      <c r="C40" s="17"/>
      <c r="D40" s="16"/>
      <c r="E40" s="16"/>
      <c r="F40" s="16"/>
    </row>
    <row r="41" spans="1:6">
      <c r="A41" s="55"/>
      <c r="B41" s="15"/>
      <c r="C41" s="17"/>
      <c r="D41" s="16"/>
      <c r="E41" s="16"/>
      <c r="F41" s="16"/>
    </row>
    <row r="42" spans="1:6">
      <c r="A42" s="55"/>
      <c r="B42" s="15"/>
      <c r="C42" s="17"/>
      <c r="D42" s="16"/>
      <c r="E42" s="16"/>
      <c r="F42" s="16"/>
    </row>
    <row r="43" spans="1:6">
      <c r="A43" s="55"/>
      <c r="B43" s="15"/>
      <c r="C43" s="17"/>
      <c r="D43" s="16"/>
      <c r="E43" s="16"/>
      <c r="F43" s="16"/>
    </row>
    <row r="44" spans="1:6">
      <c r="A44" s="55"/>
      <c r="B44" s="15"/>
      <c r="C44" s="17"/>
      <c r="D44" s="16"/>
      <c r="E44" s="16"/>
      <c r="F44" s="16"/>
    </row>
    <row r="45" spans="1:6">
      <c r="A45" s="55"/>
      <c r="B45" s="15"/>
      <c r="C45" s="17"/>
      <c r="D45" s="16"/>
      <c r="E45" s="16"/>
      <c r="F45" s="16"/>
    </row>
    <row r="46" spans="1:6">
      <c r="A46" s="55"/>
      <c r="B46" s="15"/>
      <c r="C46" s="17"/>
      <c r="D46" s="16"/>
      <c r="E46" s="16"/>
      <c r="F46" s="16"/>
    </row>
    <row r="47" spans="1:6">
      <c r="A47" s="55"/>
      <c r="B47" s="15"/>
      <c r="C47" s="17"/>
      <c r="D47" s="16"/>
      <c r="E47" s="16"/>
      <c r="F47" s="16"/>
    </row>
    <row r="48" spans="1:6">
      <c r="A48" s="55"/>
      <c r="B48" s="15"/>
      <c r="C48" s="17"/>
      <c r="D48" s="16"/>
      <c r="E48" s="16"/>
      <c r="F48" s="16"/>
    </row>
    <row r="49" spans="1:6">
      <c r="A49" s="55"/>
      <c r="B49" s="15"/>
      <c r="C49" s="17"/>
      <c r="D49" s="16"/>
      <c r="E49" s="16"/>
      <c r="F49" s="16"/>
    </row>
    <row r="50" spans="1:6">
      <c r="A50" s="55"/>
      <c r="B50" s="15"/>
      <c r="C50" s="17"/>
      <c r="D50" s="16"/>
      <c r="E50" s="16"/>
      <c r="F50" s="16"/>
    </row>
    <row r="51" spans="1:6">
      <c r="A51" s="55"/>
      <c r="B51" s="15"/>
      <c r="C51" s="17"/>
      <c r="D51" s="16"/>
      <c r="E51" s="16"/>
      <c r="F51" s="16"/>
    </row>
    <row r="52" spans="1:6">
      <c r="A52" s="55"/>
      <c r="B52" s="15"/>
      <c r="C52" s="17"/>
      <c r="D52" s="16"/>
      <c r="E52" s="16"/>
      <c r="F52" s="16"/>
    </row>
    <row r="53" spans="1:6">
      <c r="A53" s="55"/>
      <c r="B53" s="15"/>
      <c r="C53" s="17"/>
      <c r="D53" s="16"/>
      <c r="E53" s="16"/>
      <c r="F53" s="16"/>
    </row>
    <row r="54" spans="1:6">
      <c r="A54" s="55"/>
      <c r="B54" s="15"/>
      <c r="C54" s="17"/>
      <c r="D54" s="16"/>
      <c r="E54" s="16"/>
      <c r="F54" s="16"/>
    </row>
    <row r="55" spans="1:6">
      <c r="A55" s="55"/>
      <c r="B55" s="15"/>
      <c r="C55" s="17"/>
      <c r="D55" s="16"/>
      <c r="E55" s="16"/>
      <c r="F55" s="16"/>
    </row>
    <row r="56" spans="1:6">
      <c r="A56" s="55"/>
      <c r="B56" s="15"/>
      <c r="C56" s="17"/>
      <c r="D56" s="16"/>
      <c r="E56" s="16"/>
      <c r="F56" s="16"/>
    </row>
    <row r="57" spans="1:6">
      <c r="A57" s="55"/>
      <c r="B57" s="15"/>
      <c r="C57" s="17"/>
      <c r="D57" s="16"/>
      <c r="E57" s="16"/>
      <c r="F57" s="16"/>
    </row>
    <row r="58" spans="1:6">
      <c r="A58" s="55"/>
      <c r="B58" s="15"/>
      <c r="C58" s="17"/>
      <c r="D58" s="16"/>
      <c r="E58" s="16"/>
      <c r="F58" s="16"/>
    </row>
    <row r="59" spans="1:6">
      <c r="A59" s="55"/>
      <c r="B59" s="15"/>
      <c r="C59" s="17"/>
      <c r="D59" s="16"/>
      <c r="E59" s="16"/>
      <c r="F59" s="16"/>
    </row>
    <row r="60" spans="1:6">
      <c r="A60" s="55"/>
      <c r="B60" s="15"/>
      <c r="C60" s="17"/>
      <c r="D60" s="16"/>
      <c r="E60" s="16"/>
      <c r="F60" s="16"/>
    </row>
    <row r="61" spans="1:6">
      <c r="A61" s="55"/>
      <c r="B61" s="15"/>
      <c r="C61" s="17"/>
      <c r="D61" s="16"/>
      <c r="E61" s="16"/>
      <c r="F61" s="16"/>
    </row>
    <row r="62" spans="1:6">
      <c r="A62" s="55"/>
      <c r="B62" s="15"/>
      <c r="C62" s="17"/>
      <c r="D62" s="16"/>
      <c r="E62" s="16"/>
      <c r="F62" s="16"/>
    </row>
    <row r="63" spans="1:6">
      <c r="A63" s="55"/>
      <c r="B63" s="15"/>
      <c r="C63" s="17"/>
      <c r="D63" s="16"/>
      <c r="E63" s="16"/>
      <c r="F63" s="16"/>
    </row>
    <row r="64" spans="1:6">
      <c r="A64" s="55"/>
      <c r="B64" s="15"/>
      <c r="C64" s="17"/>
      <c r="D64" s="16"/>
      <c r="E64" s="16"/>
      <c r="F64" s="16"/>
    </row>
    <row r="65" spans="1:6">
      <c r="A65" s="55"/>
      <c r="B65" s="15"/>
      <c r="C65" s="17"/>
      <c r="D65" s="16"/>
      <c r="E65" s="16"/>
      <c r="F65" s="16"/>
    </row>
    <row r="66" spans="1:6">
      <c r="A66" s="55"/>
      <c r="B66" s="15"/>
      <c r="C66" s="17"/>
      <c r="D66" s="16"/>
      <c r="E66" s="16"/>
      <c r="F66" s="16"/>
    </row>
    <row r="67" spans="1:6">
      <c r="A67" s="55"/>
      <c r="B67" s="15"/>
      <c r="C67" s="17"/>
      <c r="D67" s="16"/>
      <c r="E67" s="16"/>
      <c r="F67" s="16"/>
    </row>
    <row r="68" spans="1:6">
      <c r="A68" s="55"/>
      <c r="B68" s="15"/>
      <c r="C68" s="17"/>
      <c r="D68" s="16"/>
      <c r="E68" s="16"/>
      <c r="F68" s="16"/>
    </row>
    <row r="69" spans="1:6">
      <c r="A69" s="55"/>
      <c r="B69" s="15"/>
      <c r="C69" s="17"/>
      <c r="D69" s="16"/>
      <c r="E69" s="16"/>
      <c r="F69" s="16"/>
    </row>
    <row r="70" spans="1:6">
      <c r="A70" s="55"/>
      <c r="B70" s="15"/>
      <c r="C70" s="17"/>
      <c r="D70" s="16"/>
      <c r="E70" s="16"/>
      <c r="F70" s="16"/>
    </row>
    <row r="71" spans="1:6">
      <c r="A71" s="55"/>
      <c r="B71" s="15"/>
      <c r="C71" s="17"/>
      <c r="D71" s="16"/>
      <c r="E71" s="16"/>
      <c r="F71" s="16"/>
    </row>
    <row r="72" spans="1:6">
      <c r="A72" s="55"/>
      <c r="B72" s="15"/>
      <c r="C72" s="17"/>
      <c r="D72" s="16"/>
      <c r="E72" s="16"/>
      <c r="F72" s="16"/>
    </row>
    <row r="73" spans="1:6">
      <c r="A73" s="55"/>
      <c r="B73" s="15"/>
      <c r="C73" s="17"/>
      <c r="D73" s="16"/>
      <c r="E73" s="16"/>
      <c r="F73" s="16"/>
    </row>
    <row r="74" spans="1:6">
      <c r="A74" s="55"/>
      <c r="B74" s="15"/>
      <c r="C74" s="17"/>
      <c r="D74" s="16"/>
      <c r="E74" s="16"/>
      <c r="F74" s="16"/>
    </row>
    <row r="75" spans="1:6">
      <c r="A75" s="55"/>
      <c r="B75" s="15"/>
      <c r="C75" s="17"/>
      <c r="D75" s="16"/>
      <c r="E75" s="16"/>
      <c r="F75" s="16"/>
    </row>
    <row r="76" spans="1:6">
      <c r="A76" s="55"/>
      <c r="B76" s="15"/>
      <c r="C76" s="17"/>
      <c r="D76" s="16"/>
      <c r="E76" s="16"/>
      <c r="F76" s="16"/>
    </row>
    <row r="77" spans="1:6">
      <c r="A77" s="55"/>
      <c r="B77" s="15"/>
      <c r="C77" s="17"/>
      <c r="D77" s="16"/>
      <c r="E77" s="16"/>
      <c r="F77" s="16"/>
    </row>
    <row r="78" spans="1:6">
      <c r="A78" s="55"/>
      <c r="B78" s="15"/>
      <c r="C78" s="17"/>
      <c r="D78" s="16"/>
      <c r="E78" s="16"/>
      <c r="F78" s="16"/>
    </row>
    <row r="79" spans="1:6">
      <c r="A79" s="55"/>
      <c r="B79" s="15"/>
      <c r="C79" s="17"/>
      <c r="D79" s="16"/>
      <c r="E79" s="16"/>
      <c r="F79" s="16"/>
    </row>
    <row r="80" spans="1:6">
      <c r="A80" s="55"/>
      <c r="B80" s="15"/>
      <c r="C80" s="17"/>
      <c r="D80" s="16"/>
      <c r="E80" s="16"/>
      <c r="F80" s="16"/>
    </row>
    <row r="81" spans="1:6">
      <c r="A81" s="55"/>
      <c r="B81" s="15"/>
      <c r="C81" s="17"/>
      <c r="D81" s="16"/>
      <c r="E81" s="16"/>
      <c r="F81" s="16"/>
    </row>
    <row r="82" spans="1:6">
      <c r="A82" s="55"/>
      <c r="B82" s="15"/>
      <c r="C82" s="17"/>
      <c r="D82" s="16"/>
      <c r="E82" s="16"/>
      <c r="F82" s="16"/>
    </row>
    <row r="83" spans="1:6">
      <c r="A83" s="55"/>
      <c r="B83" s="15"/>
      <c r="C83" s="17"/>
      <c r="D83" s="16"/>
      <c r="E83" s="16"/>
      <c r="F83" s="16"/>
    </row>
    <row r="84" spans="1:6">
      <c r="A84" s="55"/>
      <c r="B84" s="15"/>
      <c r="C84" s="17"/>
      <c r="D84" s="16"/>
      <c r="E84" s="16"/>
      <c r="F84" s="16"/>
    </row>
    <row r="85" spans="1:6">
      <c r="A85" s="55"/>
      <c r="B85" s="15"/>
      <c r="C85" s="17"/>
      <c r="D85" s="16"/>
      <c r="E85" s="16"/>
      <c r="F85" s="16"/>
    </row>
    <row r="86" spans="1:6">
      <c r="A86" s="55"/>
      <c r="B86" s="15"/>
      <c r="C86" s="17"/>
      <c r="D86" s="16"/>
      <c r="E86" s="16"/>
      <c r="F86" s="16"/>
    </row>
    <row r="87" spans="1:6">
      <c r="A87" s="55"/>
      <c r="B87" s="15"/>
      <c r="C87" s="17"/>
      <c r="D87" s="16"/>
      <c r="E87" s="16"/>
      <c r="F87" s="16"/>
    </row>
    <row r="88" spans="1:6">
      <c r="A88" s="55"/>
      <c r="B88" s="15"/>
      <c r="C88" s="17"/>
      <c r="D88" s="16"/>
      <c r="E88" s="16"/>
      <c r="F88" s="16"/>
    </row>
    <row r="89" spans="1:6">
      <c r="A89" s="55"/>
      <c r="B89" s="15"/>
      <c r="C89" s="17"/>
      <c r="D89" s="16"/>
      <c r="E89" s="16"/>
      <c r="F89" s="16"/>
    </row>
    <row r="90" spans="1:6">
      <c r="A90" s="55"/>
      <c r="B90" s="15"/>
      <c r="C90" s="17"/>
      <c r="D90" s="16"/>
      <c r="E90" s="16"/>
      <c r="F90" s="16"/>
    </row>
    <row r="91" spans="1:6">
      <c r="A91" s="55"/>
      <c r="B91" s="15"/>
      <c r="C91" s="17"/>
      <c r="D91" s="16"/>
      <c r="E91" s="16"/>
      <c r="F91" s="16"/>
    </row>
    <row r="92" spans="1:6">
      <c r="A92" s="55"/>
      <c r="B92" s="15"/>
      <c r="C92" s="17"/>
      <c r="D92" s="16"/>
      <c r="E92" s="16"/>
      <c r="F92" s="16"/>
    </row>
    <row r="93" spans="1:6">
      <c r="A93" s="55"/>
      <c r="B93" s="15"/>
      <c r="C93" s="17"/>
      <c r="D93" s="16"/>
      <c r="E93" s="16"/>
      <c r="F93" s="16"/>
    </row>
    <row r="94" spans="1:6">
      <c r="A94" s="55"/>
      <c r="B94" s="15"/>
      <c r="C94" s="17"/>
      <c r="D94" s="16"/>
      <c r="E94" s="16"/>
      <c r="F94" s="16"/>
    </row>
    <row r="95" spans="1:6">
      <c r="A95" s="55"/>
      <c r="B95" s="15"/>
      <c r="C95" s="17"/>
      <c r="D95" s="16"/>
      <c r="E95" s="16"/>
      <c r="F95" s="16"/>
    </row>
    <row r="96" spans="1:6">
      <c r="A96" s="55"/>
      <c r="B96" s="15"/>
      <c r="C96" s="17"/>
      <c r="D96" s="16"/>
      <c r="E96" s="16"/>
      <c r="F96" s="16"/>
    </row>
    <row r="97" spans="1:6">
      <c r="A97" s="55"/>
      <c r="B97" s="15"/>
      <c r="C97" s="17"/>
      <c r="D97" s="16"/>
      <c r="E97" s="16"/>
      <c r="F97" s="16"/>
    </row>
    <row r="98" spans="1:6">
      <c r="A98" s="55"/>
      <c r="B98" s="15"/>
      <c r="C98" s="17"/>
      <c r="D98" s="16"/>
      <c r="E98" s="16"/>
      <c r="F98" s="16"/>
    </row>
    <row r="99" spans="1:6">
      <c r="A99" s="55"/>
      <c r="B99" s="15"/>
      <c r="C99" s="17"/>
      <c r="D99" s="16"/>
      <c r="E99" s="16"/>
      <c r="F99" s="16"/>
    </row>
    <row r="100" spans="1:6">
      <c r="A100" s="55"/>
      <c r="B100" s="15"/>
      <c r="C100" s="17"/>
      <c r="D100" s="16"/>
      <c r="E100" s="16"/>
      <c r="F100" s="16"/>
    </row>
    <row r="101" spans="1:6">
      <c r="A101" s="86" t="s">
        <v>513</v>
      </c>
      <c r="B101" s="86"/>
      <c r="C101" s="86"/>
      <c r="D101" s="18">
        <f>ROUND(SUM(D9:D100),2)</f>
        <v>2266723.73</v>
      </c>
      <c r="E101" s="18">
        <f>ROUND(SUM(E9:E100),2)</f>
        <v>114611.95</v>
      </c>
      <c r="F101" s="18">
        <f>ROUND(SUM(F9:F100),2)</f>
        <v>26893.93</v>
      </c>
    </row>
    <row r="102" spans="1:6">
      <c r="A102" s="73" t="s">
        <v>516</v>
      </c>
      <c r="B102" s="73"/>
      <c r="C102" s="18">
        <f>ROUND(SUM(E101:F101),2)</f>
        <v>141505.88</v>
      </c>
      <c r="D102" s="52"/>
      <c r="E102" s="52"/>
      <c r="F102" s="25"/>
    </row>
    <row r="103" spans="1:6">
      <c r="A103" s="73" t="s">
        <v>514</v>
      </c>
      <c r="B103" s="73"/>
      <c r="C103" s="18">
        <f>ROUND('PART II'!C104,2)</f>
        <v>0</v>
      </c>
      <c r="D103" s="52"/>
      <c r="E103" s="51"/>
    </row>
    <row r="104" spans="1:6" ht="26.25" customHeight="1">
      <c r="A104" s="72" t="s">
        <v>517</v>
      </c>
      <c r="B104" s="72"/>
      <c r="C104" s="16"/>
      <c r="D104" s="52"/>
      <c r="E104" s="51"/>
    </row>
    <row r="105" spans="1:6">
      <c r="A105" s="73" t="s">
        <v>518</v>
      </c>
      <c r="B105" s="73"/>
      <c r="C105" s="18">
        <f>ROUND(SUM(C102:C104),2)</f>
        <v>141505.88</v>
      </c>
      <c r="D105" s="52"/>
      <c r="E105" s="51"/>
    </row>
  </sheetData>
  <sheetProtection password="FB08" sheet="1" objects="1" scenarios="1" selectLockedCells="1"/>
  <mergeCells count="8">
    <mergeCell ref="A103:B103"/>
    <mergeCell ref="A102:B102"/>
    <mergeCell ref="A104:B104"/>
    <mergeCell ref="A105:B105"/>
    <mergeCell ref="A1:F1"/>
    <mergeCell ref="A7:F7"/>
    <mergeCell ref="A2:B2"/>
    <mergeCell ref="A101:C101"/>
  </mergeCells>
  <phoneticPr fontId="0" type="noConversion"/>
  <dataValidations count="4">
    <dataValidation type="list" allowBlank="1" showInputMessage="1" showErrorMessage="1" sqref="B9:B100">
      <formula1>Commodity</formula1>
    </dataValidation>
    <dataValidation type="list" allowBlank="1" showInputMessage="1" showErrorMessage="1" sqref="A9:A100">
      <formula1>TaxRates</formula1>
    </dataValidation>
    <dataValidation type="textLength" operator="lessThanOrEqual" allowBlank="1" showInputMessage="1" showErrorMessage="1" sqref="C9:C100">
      <formula1>100</formula1>
    </dataValidation>
    <dataValidation type="decimal" allowBlank="1" showInputMessage="1" showErrorMessage="1" errorTitle="Data Error" error="Amount must be between 0 and 999999999999999.99" sqref="D9:F100 C104 B3:B5">
      <formula1>0</formula1>
      <formula2>999999999999999</formula2>
    </dataValidation>
  </dataValidations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1"/>
  <sheetViews>
    <sheetView tabSelected="1" workbookViewId="0">
      <selection activeCell="B3" sqref="B3"/>
    </sheetView>
  </sheetViews>
  <sheetFormatPr defaultRowHeight="12.75"/>
  <cols>
    <col min="1" max="1" width="58.28515625" customWidth="1"/>
    <col min="2" max="2" width="25.5703125" customWidth="1"/>
    <col min="4" max="4" width="24.85546875" bestFit="1" customWidth="1"/>
    <col min="5" max="5" width="35.140625" bestFit="1" customWidth="1"/>
  </cols>
  <sheetData>
    <row r="1" spans="1:8">
      <c r="A1" s="81" t="s">
        <v>15</v>
      </c>
      <c r="B1" s="70"/>
      <c r="H1">
        <v>230</v>
      </c>
    </row>
    <row r="2" spans="1:8" ht="25.5">
      <c r="A2" s="26" t="s">
        <v>43</v>
      </c>
      <c r="B2" s="26" t="s">
        <v>16</v>
      </c>
      <c r="H2">
        <v>231</v>
      </c>
    </row>
    <row r="3" spans="1:8" ht="15" customHeight="1">
      <c r="A3" s="3" t="s">
        <v>519</v>
      </c>
      <c r="B3" s="16"/>
      <c r="H3">
        <v>232</v>
      </c>
    </row>
    <row r="4" spans="1:8">
      <c r="A4" s="3" t="s">
        <v>520</v>
      </c>
      <c r="B4" s="27">
        <f>IF(ISBLANK('PART III'!C105),0,ROUND('PART III'!C105,2))</f>
        <v>141505.88</v>
      </c>
      <c r="H4">
        <v>233</v>
      </c>
    </row>
    <row r="5" spans="1:8">
      <c r="A5" s="3" t="s">
        <v>521</v>
      </c>
      <c r="B5" s="27">
        <f>ROUND(SUM(B3:B4),2)</f>
        <v>141505.88</v>
      </c>
      <c r="H5">
        <v>234</v>
      </c>
    </row>
    <row r="6" spans="1:8">
      <c r="A6" s="28" t="s">
        <v>522</v>
      </c>
      <c r="B6" s="16"/>
      <c r="E6" s="49"/>
      <c r="H6">
        <v>235</v>
      </c>
    </row>
    <row r="7" spans="1:8">
      <c r="A7" s="28" t="s">
        <v>523</v>
      </c>
      <c r="B7" s="16">
        <v>62484.05</v>
      </c>
      <c r="H7">
        <v>236</v>
      </c>
    </row>
    <row r="8" spans="1:8">
      <c r="A8" s="81" t="s">
        <v>524</v>
      </c>
      <c r="B8" s="70"/>
      <c r="H8">
        <v>237</v>
      </c>
    </row>
    <row r="9" spans="1:8" ht="14.25" customHeight="1">
      <c r="A9" s="28" t="s">
        <v>525</v>
      </c>
      <c r="B9" s="16"/>
      <c r="H9">
        <v>238</v>
      </c>
    </row>
    <row r="10" spans="1:8" ht="25.5">
      <c r="A10" s="28" t="s">
        <v>526</v>
      </c>
      <c r="B10" s="16"/>
      <c r="H10">
        <v>239</v>
      </c>
    </row>
    <row r="11" spans="1:8" ht="25.5">
      <c r="A11" s="28" t="s">
        <v>527</v>
      </c>
      <c r="B11" s="16"/>
      <c r="H11">
        <v>240</v>
      </c>
    </row>
    <row r="12" spans="1:8" ht="25.5">
      <c r="A12" s="28" t="s">
        <v>528</v>
      </c>
      <c r="B12" s="16"/>
      <c r="H12">
        <v>241</v>
      </c>
    </row>
    <row r="13" spans="1:8">
      <c r="A13" s="28" t="s">
        <v>540</v>
      </c>
      <c r="B13" s="16">
        <v>4606.24</v>
      </c>
      <c r="H13">
        <v>242</v>
      </c>
    </row>
    <row r="14" spans="1:8">
      <c r="A14" s="28" t="s">
        <v>529</v>
      </c>
      <c r="B14" s="27">
        <f>ROUND(SUM(B9:B13),2)</f>
        <v>4606.24</v>
      </c>
      <c r="H14">
        <v>243</v>
      </c>
    </row>
    <row r="15" spans="1:8">
      <c r="A15" s="28" t="s">
        <v>530</v>
      </c>
      <c r="B15" s="27">
        <f>ROUND((B7-B14),2)</f>
        <v>57877.81</v>
      </c>
      <c r="H15">
        <v>244</v>
      </c>
    </row>
    <row r="16" spans="1:8">
      <c r="A16" s="69" t="s">
        <v>531</v>
      </c>
      <c r="B16" s="70"/>
      <c r="C16" s="68"/>
      <c r="H16">
        <v>245</v>
      </c>
    </row>
    <row r="17" spans="1:8">
      <c r="A17" s="29" t="s">
        <v>44</v>
      </c>
      <c r="B17" s="30" t="s">
        <v>17</v>
      </c>
      <c r="H17">
        <v>246</v>
      </c>
    </row>
    <row r="18" spans="1:8">
      <c r="A18" s="28" t="s">
        <v>532</v>
      </c>
      <c r="B18" s="27">
        <f>IF(ISBLANK('PART II'!C103),0,ROUND('PART II'!C103,2))</f>
        <v>249552.5</v>
      </c>
      <c r="H18">
        <v>247</v>
      </c>
    </row>
    <row r="19" spans="1:8" ht="25.5">
      <c r="A19" s="28" t="s">
        <v>533</v>
      </c>
      <c r="B19" s="27">
        <f>IF(ISBLANK('PART II'!C104),0,ROUND('PART II'!C104,2))</f>
        <v>0</v>
      </c>
      <c r="E19" s="49"/>
      <c r="H19">
        <v>248</v>
      </c>
    </row>
    <row r="20" spans="1:8">
      <c r="A20" s="28" t="s">
        <v>534</v>
      </c>
      <c r="B20" s="27">
        <f>ROUND(SUM(B18:B19),2)</f>
        <v>249552.5</v>
      </c>
      <c r="E20" s="49"/>
      <c r="H20">
        <v>249</v>
      </c>
    </row>
    <row r="21" spans="1:8">
      <c r="A21" s="28" t="s">
        <v>535</v>
      </c>
      <c r="E21" s="50"/>
      <c r="H21">
        <v>250</v>
      </c>
    </row>
    <row r="22" spans="1:8">
      <c r="A22" s="28" t="s">
        <v>536</v>
      </c>
      <c r="B22" s="16">
        <f>SUM('ERP_VAT Computation Format'!C31,'ERP_VAT Computation Format'!D31,'ERP_VAT Computation Format'!C33,'ERP_VAT Computation Format'!D33,'ERP_VAT Computation Format'!C36,'ERP_VAT Computation Format'!D36,'ERP_VAT Computation Format'!C38,'ERP_VAT Computation Format'!D38)</f>
        <v>0</v>
      </c>
      <c r="E22" s="49"/>
      <c r="H22">
        <v>251</v>
      </c>
    </row>
    <row r="23" spans="1:8">
      <c r="A23" s="28" t="s">
        <v>537</v>
      </c>
      <c r="B23" s="16"/>
      <c r="E23" s="49"/>
      <c r="H23">
        <v>252</v>
      </c>
    </row>
    <row r="24" spans="1:8" ht="25.5">
      <c r="A24" s="28" t="s">
        <v>538</v>
      </c>
      <c r="B24" s="16"/>
      <c r="H24">
        <v>253</v>
      </c>
    </row>
    <row r="25" spans="1:8" ht="25.5">
      <c r="A25" s="28" t="s">
        <v>539</v>
      </c>
      <c r="B25" s="16"/>
      <c r="H25">
        <v>254</v>
      </c>
    </row>
    <row r="26" spans="1:8">
      <c r="A26" s="28" t="s">
        <v>541</v>
      </c>
      <c r="B26" s="16">
        <f>SUM('ERP_VAT Computation Format'!C9,'ERP_VAT Computation Format'!D9,'ERP_VAT Computation Format'!C10,'ERP_VAT Computation Format'!D10,'ERP_VAT Computation Format'!C14,'ERP_VAT Computation Format'!D14,'ERP_VAT Computation Format'!C17,'ERP_VAT Computation Format'!D17)</f>
        <v>141505.88</v>
      </c>
      <c r="H26">
        <v>255</v>
      </c>
    </row>
    <row r="27" spans="1:8">
      <c r="A27" s="28" t="s">
        <v>542</v>
      </c>
      <c r="B27" s="27">
        <f>ROUND(SUM(B22:B26),2)</f>
        <v>141505.88</v>
      </c>
      <c r="H27">
        <v>256</v>
      </c>
    </row>
    <row r="28" spans="1:8">
      <c r="A28" s="28" t="s">
        <v>543</v>
      </c>
      <c r="B28" s="19">
        <f>'ERP_VAT Computation Format'!C60</f>
        <v>94785.44</v>
      </c>
      <c r="H28">
        <v>257</v>
      </c>
    </row>
    <row r="29" spans="1:8">
      <c r="A29" s="28" t="s">
        <v>568</v>
      </c>
      <c r="B29" s="19"/>
      <c r="H29">
        <v>258</v>
      </c>
    </row>
    <row r="30" spans="1:8">
      <c r="A30" s="28" t="s">
        <v>544</v>
      </c>
      <c r="B30" s="16"/>
      <c r="H30">
        <v>259</v>
      </c>
    </row>
    <row r="31" spans="1:8">
      <c r="A31" s="28" t="s">
        <v>545</v>
      </c>
      <c r="B31" s="16"/>
      <c r="E31" s="49"/>
      <c r="H31">
        <v>260</v>
      </c>
    </row>
    <row r="32" spans="1:8" ht="25.5">
      <c r="A32" s="28" t="s">
        <v>569</v>
      </c>
      <c r="B32" s="16"/>
      <c r="H32">
        <v>261</v>
      </c>
    </row>
    <row r="33" spans="1:8">
      <c r="A33" s="69" t="s">
        <v>18</v>
      </c>
      <c r="B33" s="70"/>
      <c r="C33" s="68"/>
      <c r="H33">
        <v>262</v>
      </c>
    </row>
    <row r="34" spans="1:8">
      <c r="A34" s="87" t="s">
        <v>40</v>
      </c>
      <c r="B34" s="88"/>
      <c r="H34">
        <v>263</v>
      </c>
    </row>
    <row r="35" spans="1:8">
      <c r="A35" s="28" t="s">
        <v>546</v>
      </c>
      <c r="B35" s="27">
        <f>ROUND(B28,2)</f>
        <v>94785.44</v>
      </c>
      <c r="H35">
        <v>264</v>
      </c>
    </row>
    <row r="36" spans="1:8">
      <c r="A36" s="28" t="s">
        <v>547</v>
      </c>
      <c r="B36" s="16"/>
      <c r="H36">
        <v>265</v>
      </c>
    </row>
    <row r="37" spans="1:8">
      <c r="A37" s="28" t="s">
        <v>31</v>
      </c>
      <c r="B37" s="16"/>
      <c r="H37">
        <v>266</v>
      </c>
    </row>
    <row r="38" spans="1:8">
      <c r="A38" s="28" t="s">
        <v>548</v>
      </c>
      <c r="B38" s="27">
        <f>ROUND(SUM(B35+B36+B37),2)</f>
        <v>94785.44</v>
      </c>
      <c r="H38">
        <v>267</v>
      </c>
    </row>
    <row r="39" spans="1:8">
      <c r="A39" s="28" t="s">
        <v>32</v>
      </c>
      <c r="B39" s="16"/>
      <c r="H39">
        <v>268</v>
      </c>
    </row>
    <row r="40" spans="1:8">
      <c r="A40" s="28" t="s">
        <v>33</v>
      </c>
      <c r="B40" s="16"/>
      <c r="H40">
        <v>269</v>
      </c>
    </row>
    <row r="41" spans="1:8">
      <c r="A41" s="28" t="s">
        <v>34</v>
      </c>
      <c r="B41" s="16"/>
      <c r="H41">
        <v>270</v>
      </c>
    </row>
  </sheetData>
  <sheetProtection password="FB08" sheet="1" objects="1" scenarios="1" selectLockedCells="1"/>
  <mergeCells count="5">
    <mergeCell ref="A34:B34"/>
    <mergeCell ref="A1:B1"/>
    <mergeCell ref="A8:B8"/>
    <mergeCell ref="A16:C16"/>
    <mergeCell ref="A33:C33"/>
  </mergeCells>
  <phoneticPr fontId="0" type="noConversion"/>
  <dataValidations count="3">
    <dataValidation type="decimal" allowBlank="1" showInputMessage="1" showErrorMessage="1" errorTitle="Data Error" error="Amount must be between 0 and 999999999999999.99" sqref="B3 B36:B37 B24:B26 B9:B13 B6:B7 B39:B41 B22 B30:B31">
      <formula1>0</formula1>
      <formula2>999999999999999</formula2>
    </dataValidation>
    <dataValidation type="decimal" allowBlank="1" showInputMessage="1" showErrorMessage="1" errorTitle="Data Error" error="Amount must be between 0 and 999999999999999.99" sqref="B28:B29">
      <formula1>0</formula1>
      <formula2>999999999999999</formula2>
    </dataValidation>
    <dataValidation type="decimal" allowBlank="1" showInputMessage="1" showErrorMessage="1" errorTitle="Data Error" error="Amount must be between 0 and 999999999999999.99" sqref="B23 B32">
      <formula1>-999999999999999</formula1>
      <formula2>999999999999999</formula2>
    </dataValidation>
  </dataValidations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F2" sqref="F2"/>
    </sheetView>
  </sheetViews>
  <sheetFormatPr defaultRowHeight="12.75"/>
  <cols>
    <col min="1" max="1" width="49.5703125" customWidth="1"/>
    <col min="2" max="2" width="22.5703125" customWidth="1"/>
    <col min="3" max="3" width="30.7109375" customWidth="1"/>
    <col min="4" max="4" width="23" customWidth="1"/>
    <col min="5" max="5" width="29.140625" customWidth="1"/>
  </cols>
  <sheetData>
    <row r="1" spans="1:5" ht="38.25">
      <c r="A1" s="31" t="s">
        <v>549</v>
      </c>
      <c r="B1" s="31" t="s">
        <v>552</v>
      </c>
      <c r="C1" s="31" t="s">
        <v>553</v>
      </c>
      <c r="D1" s="31" t="s">
        <v>550</v>
      </c>
      <c r="E1" s="31" t="s">
        <v>551</v>
      </c>
    </row>
    <row r="2" spans="1:5" ht="25.5">
      <c r="A2" s="56" t="s">
        <v>573</v>
      </c>
      <c r="B2" s="19">
        <v>26646</v>
      </c>
      <c r="C2" s="6" t="s">
        <v>574</v>
      </c>
      <c r="D2" s="4" t="s">
        <v>575</v>
      </c>
      <c r="E2" s="6" t="s">
        <v>576</v>
      </c>
    </row>
    <row r="3" spans="1:5">
      <c r="A3" s="56"/>
      <c r="B3" s="19"/>
      <c r="C3" s="6"/>
      <c r="D3" s="4"/>
      <c r="E3" s="6"/>
    </row>
    <row r="4" spans="1:5">
      <c r="A4" s="56"/>
      <c r="B4" s="19"/>
      <c r="C4" s="6"/>
      <c r="D4" s="4"/>
      <c r="E4" s="6"/>
    </row>
    <row r="5" spans="1:5">
      <c r="A5" s="56"/>
      <c r="B5" s="19"/>
      <c r="C5" s="6"/>
      <c r="D5" s="4"/>
      <c r="E5" s="6"/>
    </row>
    <row r="6" spans="1:5">
      <c r="A6" s="56"/>
      <c r="B6" s="19"/>
      <c r="C6" s="6"/>
      <c r="D6" s="4"/>
      <c r="E6" s="6"/>
    </row>
    <row r="7" spans="1:5">
      <c r="A7" s="56"/>
      <c r="B7" s="19"/>
      <c r="C7" s="6"/>
      <c r="D7" s="4"/>
      <c r="E7" s="6"/>
    </row>
    <row r="8" spans="1:5">
      <c r="A8" s="56"/>
      <c r="B8" s="19"/>
      <c r="C8" s="6"/>
      <c r="D8" s="4"/>
      <c r="E8" s="6"/>
    </row>
    <row r="9" spans="1:5">
      <c r="A9" s="56"/>
      <c r="B9" s="19"/>
      <c r="C9" s="6"/>
      <c r="D9" s="4"/>
      <c r="E9" s="6"/>
    </row>
    <row r="10" spans="1:5">
      <c r="A10" s="56"/>
      <c r="B10" s="19"/>
      <c r="C10" s="6"/>
      <c r="D10" s="4"/>
      <c r="E10" s="6"/>
    </row>
    <row r="11" spans="1:5">
      <c r="A11" s="56"/>
      <c r="B11" s="19"/>
      <c r="C11" s="6"/>
      <c r="D11" s="4"/>
      <c r="E11" s="6"/>
    </row>
    <row r="12" spans="1:5">
      <c r="A12" s="56"/>
      <c r="B12" s="19"/>
      <c r="C12" s="6"/>
      <c r="D12" s="4"/>
      <c r="E12" s="6"/>
    </row>
    <row r="13" spans="1:5">
      <c r="A13" s="56"/>
      <c r="B13" s="19"/>
      <c r="C13" s="6"/>
      <c r="D13" s="4"/>
      <c r="E13" s="6"/>
    </row>
    <row r="14" spans="1:5">
      <c r="A14" s="56"/>
      <c r="B14" s="19"/>
      <c r="C14" s="6"/>
      <c r="D14" s="4"/>
      <c r="E14" s="6"/>
    </row>
    <row r="15" spans="1:5">
      <c r="A15" s="56"/>
      <c r="B15" s="19"/>
      <c r="C15" s="6"/>
      <c r="D15" s="4"/>
      <c r="E15" s="6"/>
    </row>
    <row r="16" spans="1:5">
      <c r="A16" s="56"/>
      <c r="B16" s="19"/>
      <c r="C16" s="6"/>
      <c r="D16" s="4"/>
      <c r="E16" s="6"/>
    </row>
    <row r="17" spans="1:5">
      <c r="A17" s="56"/>
      <c r="B17" s="19"/>
      <c r="C17" s="6"/>
      <c r="D17" s="4"/>
      <c r="E17" s="6"/>
    </row>
    <row r="18" spans="1:5">
      <c r="A18" s="56"/>
      <c r="B18" s="19"/>
      <c r="C18" s="6"/>
      <c r="D18" s="4"/>
      <c r="E18" s="6"/>
    </row>
    <row r="19" spans="1:5">
      <c r="A19" s="56"/>
      <c r="B19" s="19"/>
      <c r="C19" s="6"/>
      <c r="D19" s="4"/>
      <c r="E19" s="6"/>
    </row>
    <row r="20" spans="1:5">
      <c r="A20" s="56"/>
      <c r="B20" s="19"/>
      <c r="C20" s="6"/>
      <c r="D20" s="4"/>
      <c r="E20" s="6"/>
    </row>
    <row r="21" spans="1:5">
      <c r="A21" s="56"/>
      <c r="B21" s="19"/>
      <c r="C21" s="6"/>
      <c r="D21" s="4"/>
      <c r="E21" s="6"/>
    </row>
    <row r="22" spans="1:5">
      <c r="A22" s="56"/>
      <c r="B22" s="19"/>
      <c r="C22" s="6"/>
      <c r="D22" s="4"/>
      <c r="E22" s="6"/>
    </row>
    <row r="23" spans="1:5">
      <c r="A23" s="56"/>
      <c r="B23" s="19"/>
      <c r="C23" s="6"/>
      <c r="D23" s="4"/>
      <c r="E23" s="6"/>
    </row>
    <row r="24" spans="1:5">
      <c r="A24" s="56"/>
      <c r="B24" s="19"/>
      <c r="C24" s="6"/>
      <c r="D24" s="4"/>
      <c r="E24" s="6"/>
    </row>
    <row r="25" spans="1:5">
      <c r="A25" s="56"/>
      <c r="B25" s="19"/>
      <c r="C25" s="6"/>
      <c r="D25" s="4"/>
      <c r="E25" s="6"/>
    </row>
  </sheetData>
  <sheetProtection selectLockedCells="1"/>
  <phoneticPr fontId="0" type="noConversion"/>
  <dataValidations count="3">
    <dataValidation type="textLength" operator="lessThanOrEqual" allowBlank="1" showInputMessage="1" showErrorMessage="1" errorTitle="Data Error" error="Chalan No length must be less than equal to 30 characters." sqref="A2:A25">
      <formula1>30</formula1>
    </dataValidation>
    <dataValidation type="decimal" allowBlank="1" showInputMessage="1" showErrorMessage="1" errorTitle="Data Error" error="Amount must be between 0 and 999999999999999.99" sqref="B2:B25">
      <formula1>0</formula1>
      <formula2>999999999999999</formula2>
    </dataValidation>
    <dataValidation type="textLength" operator="lessThanOrEqual" allowBlank="1" showInputMessage="1" showErrorMessage="1" errorTitle="Data Error" error="Length must be less than equal to 120." sqref="E2:E25 C2:C25">
      <formula1>120</formula1>
    </dataValidation>
  </dataValidations>
  <pageMargins left="0.75" right="0.75" top="1" bottom="1" header="0.5" footer="0.5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C22" sqref="C22"/>
    </sheetView>
  </sheetViews>
  <sheetFormatPr defaultRowHeight="12.75"/>
  <cols>
    <col min="1" max="1" width="45.42578125" customWidth="1"/>
    <col min="2" max="2" width="23.42578125" customWidth="1"/>
    <col min="3" max="3" width="23.85546875" customWidth="1"/>
    <col min="6" max="6" width="26.28515625" bestFit="1" customWidth="1"/>
    <col min="7" max="7" width="30.140625" bestFit="1" customWidth="1"/>
  </cols>
  <sheetData>
    <row r="1" spans="1:4">
      <c r="A1" s="90" t="s">
        <v>559</v>
      </c>
      <c r="B1" s="68"/>
      <c r="C1" s="68"/>
      <c r="D1" s="33"/>
    </row>
    <row r="2" spans="1:4">
      <c r="A2" s="34" t="s">
        <v>19</v>
      </c>
      <c r="B2" s="34" t="s">
        <v>20</v>
      </c>
      <c r="C2" s="34" t="s">
        <v>21</v>
      </c>
      <c r="D2" s="7"/>
    </row>
    <row r="3" spans="1:4">
      <c r="A3" s="3" t="s">
        <v>554</v>
      </c>
      <c r="B3" s="19"/>
      <c r="C3" s="19"/>
      <c r="D3" s="7"/>
    </row>
    <row r="4" spans="1:4">
      <c r="A4" s="3" t="s">
        <v>555</v>
      </c>
      <c r="B4" s="35"/>
      <c r="C4" s="19">
        <f>SUM('ERP_VAT Computation Format'!E31,'ERP_VAT Computation Format'!E33,'ERP_VAT Computation Format'!E36,'ERP_VAT Computation Format'!E38)</f>
        <v>0</v>
      </c>
      <c r="D4" s="7"/>
    </row>
    <row r="5" spans="1:4" ht="25.5">
      <c r="A5" s="3" t="s">
        <v>556</v>
      </c>
      <c r="B5" s="19"/>
      <c r="C5" s="19"/>
      <c r="D5" s="7"/>
    </row>
    <row r="6" spans="1:4">
      <c r="A6" s="3" t="s">
        <v>557</v>
      </c>
      <c r="B6" s="35"/>
      <c r="C6" s="19"/>
      <c r="D6" s="7"/>
    </row>
    <row r="7" spans="1:4" ht="25.5">
      <c r="A7" s="3" t="s">
        <v>558</v>
      </c>
      <c r="B7" s="19"/>
      <c r="C7" s="19"/>
      <c r="D7" s="7"/>
    </row>
    <row r="8" spans="1:4">
      <c r="A8" s="3" t="s">
        <v>45</v>
      </c>
      <c r="B8" s="12">
        <f>IF(SUM(B3:B7)=0,0,SUM(B3:B7))</f>
        <v>0</v>
      </c>
      <c r="C8" s="12">
        <f>IF(SUM(C3:C7)=0,0,SUM(C3:C7))</f>
        <v>0</v>
      </c>
      <c r="D8" s="7"/>
    </row>
    <row r="9" spans="1:4">
      <c r="A9" s="3" t="s">
        <v>479</v>
      </c>
      <c r="B9" s="19"/>
      <c r="C9" s="19">
        <f>SUM('ERP_VAT Computation Format'!B31,'ERP_VAT Computation Format'!B33,'ERP_VAT Computation Format'!B36,'ERP_VAT Computation Format'!B38)</f>
        <v>0</v>
      </c>
      <c r="D9" s="7"/>
    </row>
    <row r="10" spans="1:4">
      <c r="A10" s="3" t="s">
        <v>567</v>
      </c>
      <c r="B10" s="19"/>
      <c r="C10" s="19">
        <f>SUM('ERP_VAT Computation Format'!C31,'ERP_VAT Computation Format'!D31,'ERP_VAT Computation Format'!C33,'ERP_VAT Computation Format'!D33,'ERP_VAT Computation Format'!C36,'ERP_VAT Computation Format'!D36,'ERP_VAT Computation Format'!C38,'ERP_VAT Computation Format'!D38)</f>
        <v>0</v>
      </c>
      <c r="D10" s="7"/>
    </row>
    <row r="11" spans="1:4">
      <c r="A11" s="76" t="s">
        <v>560</v>
      </c>
      <c r="B11" s="89"/>
      <c r="C11" s="89"/>
      <c r="D11" s="68"/>
    </row>
    <row r="12" spans="1:4">
      <c r="A12" s="34" t="s">
        <v>22</v>
      </c>
      <c r="B12" s="34" t="s">
        <v>20</v>
      </c>
      <c r="C12" s="34" t="s">
        <v>21</v>
      </c>
      <c r="D12" s="7"/>
    </row>
    <row r="13" spans="1:4">
      <c r="A13" s="3" t="s">
        <v>35</v>
      </c>
      <c r="B13" s="19"/>
      <c r="C13" s="19">
        <f>SUM('ERP_VAT Computation Format'!E11,'ERP_VAT Computation Format'!E12,'ERP_VAT Computation Format'!E15,'ERP_VAT Computation Format'!E18)</f>
        <v>0</v>
      </c>
      <c r="D13" s="7"/>
    </row>
    <row r="14" spans="1:4" ht="51">
      <c r="A14" s="3" t="s">
        <v>23</v>
      </c>
      <c r="B14" s="36"/>
      <c r="C14" s="19"/>
      <c r="D14" s="7"/>
    </row>
    <row r="15" spans="1:4">
      <c r="A15" s="3" t="s">
        <v>561</v>
      </c>
      <c r="B15" s="12">
        <f>IF(ISBLANK(B13),0,B13)</f>
        <v>0</v>
      </c>
      <c r="C15" s="12">
        <f>IF(SUM(C13:C14)=0,0,SUM(C13:C14))</f>
        <v>0</v>
      </c>
      <c r="D15" s="7"/>
    </row>
    <row r="16" spans="1:4">
      <c r="A16" s="3" t="s">
        <v>480</v>
      </c>
      <c r="B16" s="19"/>
      <c r="C16" s="19">
        <f>SUM('ERP_VAT Computation Format'!B11,'ERP_VAT Computation Format'!B12,'ERP_VAT Computation Format'!B15,'ERP_VAT Computation Format'!B18)</f>
        <v>0</v>
      </c>
      <c r="D16" s="7"/>
    </row>
    <row r="17" spans="1:7">
      <c r="A17" s="3" t="s">
        <v>562</v>
      </c>
      <c r="B17" s="19"/>
      <c r="C17" s="19">
        <f>SUM('ERP_VAT Computation Format'!C11,'ERP_VAT Computation Format'!D11,'ERP_VAT Computation Format'!C12,'ERP_VAT Computation Format'!D12,'ERP_VAT Computation Format'!C15,'ERP_VAT Computation Format'!D15,'ERP_VAT Computation Format'!C18,'ERP_VAT Computation Format'!D18)</f>
        <v>0</v>
      </c>
      <c r="D17" s="7"/>
      <c r="G17" s="49"/>
    </row>
    <row r="18" spans="1:7">
      <c r="A18" s="76" t="s">
        <v>563</v>
      </c>
      <c r="B18" s="89"/>
      <c r="C18" s="89"/>
      <c r="D18" s="68"/>
    </row>
    <row r="19" spans="1:7">
      <c r="A19" s="34" t="s">
        <v>24</v>
      </c>
      <c r="B19" s="34" t="s">
        <v>20</v>
      </c>
      <c r="C19" s="34" t="s">
        <v>21</v>
      </c>
    </row>
    <row r="20" spans="1:7" ht="51">
      <c r="A20" s="3" t="s">
        <v>41</v>
      </c>
      <c r="B20" s="19"/>
      <c r="C20" s="19"/>
    </row>
    <row r="21" spans="1:7" ht="25.5">
      <c r="A21" s="3" t="s">
        <v>25</v>
      </c>
      <c r="B21" s="19"/>
      <c r="C21" s="19"/>
    </row>
    <row r="22" spans="1:7" ht="25.5">
      <c r="A22" s="3" t="s">
        <v>26</v>
      </c>
      <c r="B22" s="19"/>
      <c r="C22" s="19"/>
    </row>
    <row r="23" spans="1:7" ht="38.25">
      <c r="A23" s="3" t="s">
        <v>27</v>
      </c>
      <c r="B23" s="19">
        <f>'ERP_VAT Computation Format'!E47</f>
        <v>766764</v>
      </c>
      <c r="C23" s="19">
        <f>'ERP_VAT Computation Format'!E21</f>
        <v>812593.35</v>
      </c>
    </row>
    <row r="24" spans="1:7">
      <c r="A24" s="3" t="s">
        <v>28</v>
      </c>
      <c r="B24" s="12">
        <f>IF(SUM(B20:B23)=0,0,SUM(B20:B23))</f>
        <v>766764</v>
      </c>
      <c r="C24" s="12">
        <f>IF(SUM(C20:C23)=0,0,SUM(C20:C23))</f>
        <v>812593.35</v>
      </c>
    </row>
    <row r="25" spans="1:7">
      <c r="A25" s="76" t="s">
        <v>564</v>
      </c>
      <c r="B25" s="89"/>
      <c r="C25" s="89"/>
      <c r="D25" s="68"/>
    </row>
    <row r="26" spans="1:7">
      <c r="A26" s="69" t="s">
        <v>4</v>
      </c>
      <c r="B26" s="70"/>
      <c r="C26" s="70"/>
      <c r="D26" s="70"/>
    </row>
    <row r="27" spans="1:7">
      <c r="A27" s="3" t="s">
        <v>5</v>
      </c>
      <c r="B27" s="6"/>
      <c r="C27" s="3"/>
      <c r="D27" s="3"/>
    </row>
    <row r="28" spans="1:7">
      <c r="A28" s="3" t="s">
        <v>6</v>
      </c>
      <c r="B28" s="6"/>
      <c r="C28" s="3"/>
      <c r="D28" s="3"/>
    </row>
    <row r="29" spans="1:7">
      <c r="A29" s="3" t="s">
        <v>7</v>
      </c>
      <c r="B29" s="6"/>
      <c r="C29" s="3"/>
      <c r="D29" s="3"/>
    </row>
    <row r="30" spans="1:7">
      <c r="A30" s="3" t="s">
        <v>36</v>
      </c>
      <c r="B30" s="32">
        <v>685</v>
      </c>
      <c r="C30" s="3"/>
      <c r="D30" s="3"/>
    </row>
    <row r="31" spans="1:7">
      <c r="A31" s="3" t="s">
        <v>37</v>
      </c>
      <c r="B31" s="32">
        <v>748</v>
      </c>
      <c r="C31" s="37"/>
      <c r="D31" s="3"/>
    </row>
    <row r="32" spans="1:7">
      <c r="A32" s="3" t="s">
        <v>38</v>
      </c>
      <c r="B32" s="32">
        <v>75</v>
      </c>
      <c r="C32" s="3"/>
      <c r="D32" s="2"/>
    </row>
    <row r="33" spans="1:4">
      <c r="A33" s="3" t="s">
        <v>39</v>
      </c>
      <c r="B33" s="32">
        <v>82</v>
      </c>
      <c r="C33" s="3"/>
      <c r="D33" s="2"/>
    </row>
  </sheetData>
  <sheetProtection password="FB08" sheet="1" objects="1" scenarios="1" selectLockedCells="1"/>
  <mergeCells count="5">
    <mergeCell ref="A26:D26"/>
    <mergeCell ref="A11:D11"/>
    <mergeCell ref="A18:D18"/>
    <mergeCell ref="A1:C1"/>
    <mergeCell ref="A25:D25"/>
  </mergeCells>
  <phoneticPr fontId="0" type="noConversion"/>
  <dataValidations count="3">
    <dataValidation type="decimal" allowBlank="1" showInputMessage="1" showErrorMessage="1" errorTitle="Data Error" error="Amount must be between 0 and 999999999999999.99" sqref="B3:C3 C4:C7 B5 B7 B16:C17 B13:C13 C14 B20:C23 B9:C10">
      <formula1>0</formula1>
      <formula2>999999999999999</formula2>
    </dataValidation>
    <dataValidation type="textLength" operator="lessThanOrEqual" allowBlank="1" showInputMessage="1" showErrorMessage="1" errorTitle="Data Error" error="Text length must be less than equal to 255" sqref="B27:B29">
      <formula1>255</formula1>
    </dataValidation>
    <dataValidation type="textLength" operator="lessThanOrEqual" allowBlank="1" showInputMessage="1" showErrorMessage="1" errorTitle="Data Error" error="Text length must be less than equal to 2000" sqref="B30:B33">
      <formula1>2000</formula1>
    </dataValidation>
  </dataValidations>
  <pageMargins left="0.75" right="0.75" top="1" bottom="1" header="0.5" footer="0.5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49"/>
  <sheetViews>
    <sheetView topLeftCell="IV1" workbookViewId="0">
      <selection sqref="A1:IV65536"/>
    </sheetView>
  </sheetViews>
  <sheetFormatPr defaultColWidth="0" defaultRowHeight="12.75"/>
  <cols>
    <col min="1" max="1" width="0" style="45" hidden="1" customWidth="1"/>
    <col min="2" max="2" width="12.42578125" style="45" hidden="1" customWidth="1"/>
    <col min="3" max="16384" width="0" style="45" hidden="1"/>
  </cols>
  <sheetData>
    <row r="1" spans="1:3">
      <c r="A1" s="45">
        <v>0.05</v>
      </c>
      <c r="B1" s="45" t="s">
        <v>30</v>
      </c>
      <c r="C1" s="46">
        <v>0.01</v>
      </c>
    </row>
    <row r="2" spans="1:3">
      <c r="A2" s="45">
        <v>0.5</v>
      </c>
      <c r="B2" s="45" t="s">
        <v>499</v>
      </c>
      <c r="C2" s="46">
        <v>0.1</v>
      </c>
    </row>
    <row r="3" spans="1:3">
      <c r="A3" s="45">
        <v>0.6</v>
      </c>
      <c r="C3" s="46">
        <v>0.11</v>
      </c>
    </row>
    <row r="4" spans="1:3">
      <c r="A4" s="45">
        <v>1</v>
      </c>
      <c r="C4" s="46">
        <v>0.12</v>
      </c>
    </row>
    <row r="5" spans="1:3">
      <c r="A5" s="45">
        <v>2</v>
      </c>
      <c r="C5" s="46">
        <v>0.125</v>
      </c>
    </row>
    <row r="6" spans="1:3">
      <c r="A6" s="45">
        <v>3</v>
      </c>
      <c r="C6" s="46">
        <v>0.13</v>
      </c>
    </row>
    <row r="7" spans="1:3">
      <c r="A7" s="45">
        <v>4</v>
      </c>
      <c r="C7" s="46">
        <v>0.14000000000000001</v>
      </c>
    </row>
    <row r="8" spans="1:3">
      <c r="A8" s="45">
        <v>12.5</v>
      </c>
      <c r="C8" s="46">
        <v>0.15</v>
      </c>
    </row>
    <row r="9" spans="1:3">
      <c r="A9" s="45">
        <v>13</v>
      </c>
      <c r="C9" s="46">
        <v>0.02</v>
      </c>
    </row>
    <row r="10" spans="1:3">
      <c r="A10" s="45">
        <v>15</v>
      </c>
      <c r="C10" s="46">
        <v>0.03</v>
      </c>
    </row>
    <row r="11" spans="1:3">
      <c r="A11" s="45">
        <v>16</v>
      </c>
      <c r="C11" s="46">
        <v>0.04</v>
      </c>
    </row>
    <row r="12" spans="1:3">
      <c r="A12" s="45">
        <v>20</v>
      </c>
      <c r="C12" s="46">
        <v>0.05</v>
      </c>
    </row>
    <row r="13" spans="1:3">
      <c r="A13" s="45">
        <v>24</v>
      </c>
      <c r="C13" s="46">
        <v>0.06</v>
      </c>
    </row>
    <row r="14" spans="1:3">
      <c r="A14" s="45">
        <v>25</v>
      </c>
      <c r="C14" s="46">
        <v>7.0000000000000007E-2</v>
      </c>
    </row>
    <row r="15" spans="1:3">
      <c r="A15" s="45">
        <v>26</v>
      </c>
      <c r="C15" s="46">
        <v>0.08</v>
      </c>
    </row>
    <row r="16" spans="1:3">
      <c r="A16" s="45">
        <v>30</v>
      </c>
      <c r="C16" s="46">
        <v>0.09</v>
      </c>
    </row>
    <row r="17" spans="1:3">
      <c r="A17" s="45">
        <v>38</v>
      </c>
      <c r="C17" s="46" t="s">
        <v>49</v>
      </c>
    </row>
    <row r="18" spans="1:3">
      <c r="A18" s="45">
        <v>60</v>
      </c>
      <c r="C18" s="46" t="s">
        <v>50</v>
      </c>
    </row>
    <row r="19" spans="1:3">
      <c r="A19" s="45" t="s">
        <v>482</v>
      </c>
      <c r="C19" s="46" t="s">
        <v>47</v>
      </c>
    </row>
    <row r="20" spans="1:3">
      <c r="C20" s="46" t="s">
        <v>51</v>
      </c>
    </row>
    <row r="21" spans="1:3">
      <c r="C21" s="46" t="s">
        <v>52</v>
      </c>
    </row>
    <row r="22" spans="1:3">
      <c r="C22" s="46" t="s">
        <v>48</v>
      </c>
    </row>
    <row r="23" spans="1:3">
      <c r="C23" s="46" t="s">
        <v>53</v>
      </c>
    </row>
    <row r="24" spans="1:3">
      <c r="C24" s="46" t="s">
        <v>54</v>
      </c>
    </row>
    <row r="25" spans="1:3">
      <c r="C25" s="46" t="s">
        <v>55</v>
      </c>
    </row>
    <row r="26" spans="1:3">
      <c r="C26" s="46" t="s">
        <v>56</v>
      </c>
    </row>
    <row r="27" spans="1:3">
      <c r="C27" s="46" t="s">
        <v>57</v>
      </c>
    </row>
    <row r="28" spans="1:3">
      <c r="C28" s="46" t="s">
        <v>58</v>
      </c>
    </row>
    <row r="29" spans="1:3">
      <c r="C29" s="46" t="s">
        <v>59</v>
      </c>
    </row>
    <row r="30" spans="1:3">
      <c r="C30" s="46" t="s">
        <v>60</v>
      </c>
    </row>
    <row r="31" spans="1:3">
      <c r="C31" s="46" t="s">
        <v>61</v>
      </c>
    </row>
    <row r="32" spans="1:3">
      <c r="C32" s="46" t="s">
        <v>62</v>
      </c>
    </row>
    <row r="33" spans="3:3">
      <c r="C33" s="46" t="s">
        <v>63</v>
      </c>
    </row>
    <row r="34" spans="3:3">
      <c r="C34" s="46" t="s">
        <v>64</v>
      </c>
    </row>
    <row r="35" spans="3:3">
      <c r="C35" s="46" t="s">
        <v>65</v>
      </c>
    </row>
    <row r="36" spans="3:3">
      <c r="C36" s="46" t="s">
        <v>66</v>
      </c>
    </row>
    <row r="37" spans="3:3">
      <c r="C37" s="46" t="s">
        <v>67</v>
      </c>
    </row>
    <row r="38" spans="3:3">
      <c r="C38" s="46" t="s">
        <v>68</v>
      </c>
    </row>
    <row r="39" spans="3:3">
      <c r="C39" s="46" t="s">
        <v>69</v>
      </c>
    </row>
    <row r="40" spans="3:3">
      <c r="C40" s="46" t="s">
        <v>70</v>
      </c>
    </row>
    <row r="41" spans="3:3">
      <c r="C41" s="46" t="s">
        <v>71</v>
      </c>
    </row>
    <row r="42" spans="3:3">
      <c r="C42" s="46" t="s">
        <v>72</v>
      </c>
    </row>
    <row r="43" spans="3:3">
      <c r="C43" s="46" t="s">
        <v>73</v>
      </c>
    </row>
    <row r="44" spans="3:3">
      <c r="C44" s="46" t="s">
        <v>74</v>
      </c>
    </row>
    <row r="45" spans="3:3">
      <c r="C45" s="46" t="s">
        <v>75</v>
      </c>
    </row>
    <row r="46" spans="3:3">
      <c r="C46" s="46" t="s">
        <v>477</v>
      </c>
    </row>
    <row r="47" spans="3:3">
      <c r="C47" s="46" t="s">
        <v>76</v>
      </c>
    </row>
    <row r="48" spans="3:3">
      <c r="C48" s="46" t="s">
        <v>77</v>
      </c>
    </row>
    <row r="49" spans="3:3">
      <c r="C49" s="46" t="s">
        <v>78</v>
      </c>
    </row>
    <row r="50" spans="3:3">
      <c r="C50" s="46" t="s">
        <v>79</v>
      </c>
    </row>
    <row r="51" spans="3:3">
      <c r="C51" s="46" t="s">
        <v>80</v>
      </c>
    </row>
    <row r="52" spans="3:3">
      <c r="C52" s="46" t="s">
        <v>81</v>
      </c>
    </row>
    <row r="53" spans="3:3">
      <c r="C53" s="46" t="s">
        <v>82</v>
      </c>
    </row>
    <row r="54" spans="3:3">
      <c r="C54" s="46" t="s">
        <v>83</v>
      </c>
    </row>
    <row r="55" spans="3:3">
      <c r="C55" s="46" t="s">
        <v>84</v>
      </c>
    </row>
    <row r="56" spans="3:3">
      <c r="C56" s="46" t="s">
        <v>85</v>
      </c>
    </row>
    <row r="57" spans="3:3">
      <c r="C57" s="46" t="s">
        <v>86</v>
      </c>
    </row>
    <row r="58" spans="3:3">
      <c r="C58" s="46" t="s">
        <v>87</v>
      </c>
    </row>
    <row r="59" spans="3:3">
      <c r="C59" s="46" t="s">
        <v>88</v>
      </c>
    </row>
    <row r="60" spans="3:3">
      <c r="C60" s="46" t="s">
        <v>89</v>
      </c>
    </row>
    <row r="61" spans="3:3">
      <c r="C61" s="46" t="s">
        <v>90</v>
      </c>
    </row>
    <row r="62" spans="3:3">
      <c r="C62" s="46" t="s">
        <v>91</v>
      </c>
    </row>
    <row r="63" spans="3:3">
      <c r="C63" s="46" t="s">
        <v>92</v>
      </c>
    </row>
    <row r="64" spans="3:3">
      <c r="C64" s="46" t="s">
        <v>93</v>
      </c>
    </row>
    <row r="65" spans="3:3">
      <c r="C65" s="46" t="s">
        <v>94</v>
      </c>
    </row>
    <row r="66" spans="3:3">
      <c r="C66" s="46" t="s">
        <v>95</v>
      </c>
    </row>
    <row r="67" spans="3:3">
      <c r="C67" s="46" t="s">
        <v>96</v>
      </c>
    </row>
    <row r="68" spans="3:3">
      <c r="C68" s="46" t="s">
        <v>97</v>
      </c>
    </row>
    <row r="69" spans="3:3">
      <c r="C69" s="46" t="s">
        <v>98</v>
      </c>
    </row>
    <row r="70" spans="3:3">
      <c r="C70" s="46" t="s">
        <v>99</v>
      </c>
    </row>
    <row r="71" spans="3:3">
      <c r="C71" s="46" t="s">
        <v>100</v>
      </c>
    </row>
    <row r="72" spans="3:3">
      <c r="C72" s="46" t="s">
        <v>101</v>
      </c>
    </row>
    <row r="73" spans="3:3">
      <c r="C73" s="46" t="s">
        <v>102</v>
      </c>
    </row>
    <row r="74" spans="3:3">
      <c r="C74" s="46" t="s">
        <v>103</v>
      </c>
    </row>
    <row r="75" spans="3:3">
      <c r="C75" s="46" t="s">
        <v>104</v>
      </c>
    </row>
    <row r="76" spans="3:3">
      <c r="C76" s="46" t="s">
        <v>105</v>
      </c>
    </row>
    <row r="77" spans="3:3">
      <c r="C77" s="46" t="s">
        <v>106</v>
      </c>
    </row>
    <row r="78" spans="3:3">
      <c r="C78" s="46" t="s">
        <v>107</v>
      </c>
    </row>
    <row r="79" spans="3:3">
      <c r="C79" s="46" t="s">
        <v>108</v>
      </c>
    </row>
    <row r="80" spans="3:3">
      <c r="C80" s="46" t="s">
        <v>109</v>
      </c>
    </row>
    <row r="81" spans="3:3">
      <c r="C81" s="46" t="s">
        <v>110</v>
      </c>
    </row>
    <row r="82" spans="3:3">
      <c r="C82" s="46" t="s">
        <v>111</v>
      </c>
    </row>
    <row r="83" spans="3:3">
      <c r="C83" s="46" t="s">
        <v>112</v>
      </c>
    </row>
    <row r="84" spans="3:3">
      <c r="C84" s="46" t="s">
        <v>113</v>
      </c>
    </row>
    <row r="85" spans="3:3">
      <c r="C85" s="46" t="s">
        <v>114</v>
      </c>
    </row>
    <row r="86" spans="3:3">
      <c r="C86" s="46" t="s">
        <v>115</v>
      </c>
    </row>
    <row r="87" spans="3:3">
      <c r="C87" s="46" t="s">
        <v>116</v>
      </c>
    </row>
    <row r="88" spans="3:3">
      <c r="C88" s="46" t="s">
        <v>117</v>
      </c>
    </row>
    <row r="89" spans="3:3">
      <c r="C89" s="46" t="s">
        <v>118</v>
      </c>
    </row>
    <row r="90" spans="3:3">
      <c r="C90" s="46" t="s">
        <v>119</v>
      </c>
    </row>
    <row r="91" spans="3:3">
      <c r="C91" s="46" t="s">
        <v>120</v>
      </c>
    </row>
    <row r="92" spans="3:3">
      <c r="C92" s="46" t="s">
        <v>121</v>
      </c>
    </row>
    <row r="93" spans="3:3">
      <c r="C93" s="46" t="s">
        <v>122</v>
      </c>
    </row>
    <row r="94" spans="3:3">
      <c r="C94" s="46" t="s">
        <v>123</v>
      </c>
    </row>
    <row r="95" spans="3:3">
      <c r="C95" s="46" t="s">
        <v>124</v>
      </c>
    </row>
    <row r="96" spans="3:3">
      <c r="C96" s="46" t="s">
        <v>125</v>
      </c>
    </row>
    <row r="97" spans="3:3">
      <c r="C97" s="46" t="s">
        <v>126</v>
      </c>
    </row>
    <row r="98" spans="3:3">
      <c r="C98" s="46" t="s">
        <v>126</v>
      </c>
    </row>
    <row r="99" spans="3:3">
      <c r="C99" s="46" t="s">
        <v>127</v>
      </c>
    </row>
    <row r="100" spans="3:3">
      <c r="C100" s="46" t="s">
        <v>128</v>
      </c>
    </row>
    <row r="101" spans="3:3">
      <c r="C101" s="46" t="s">
        <v>129</v>
      </c>
    </row>
    <row r="102" spans="3:3">
      <c r="C102" s="46" t="s">
        <v>130</v>
      </c>
    </row>
    <row r="103" spans="3:3">
      <c r="C103" s="46" t="s">
        <v>131</v>
      </c>
    </row>
    <row r="104" spans="3:3">
      <c r="C104" s="46" t="s">
        <v>132</v>
      </c>
    </row>
    <row r="105" spans="3:3">
      <c r="C105" s="46" t="s">
        <v>133</v>
      </c>
    </row>
    <row r="106" spans="3:3">
      <c r="C106" s="46" t="s">
        <v>134</v>
      </c>
    </row>
    <row r="107" spans="3:3">
      <c r="C107" s="46" t="s">
        <v>135</v>
      </c>
    </row>
    <row r="108" spans="3:3">
      <c r="C108" s="46" t="s">
        <v>136</v>
      </c>
    </row>
    <row r="109" spans="3:3">
      <c r="C109" s="46" t="s">
        <v>137</v>
      </c>
    </row>
    <row r="110" spans="3:3">
      <c r="C110" s="46" t="s">
        <v>138</v>
      </c>
    </row>
    <row r="111" spans="3:3">
      <c r="C111" s="46" t="s">
        <v>139</v>
      </c>
    </row>
    <row r="112" spans="3:3">
      <c r="C112" s="46" t="s">
        <v>140</v>
      </c>
    </row>
    <row r="113" spans="3:3">
      <c r="C113" s="46" t="s">
        <v>141</v>
      </c>
    </row>
    <row r="114" spans="3:3">
      <c r="C114" s="46" t="s">
        <v>142</v>
      </c>
    </row>
    <row r="115" spans="3:3">
      <c r="C115" s="46" t="s">
        <v>143</v>
      </c>
    </row>
    <row r="116" spans="3:3">
      <c r="C116" s="46" t="s">
        <v>144</v>
      </c>
    </row>
    <row r="117" spans="3:3">
      <c r="C117" s="46" t="s">
        <v>145</v>
      </c>
    </row>
    <row r="118" spans="3:3">
      <c r="C118" s="46" t="s">
        <v>146</v>
      </c>
    </row>
    <row r="119" spans="3:3">
      <c r="C119" s="46" t="s">
        <v>147</v>
      </c>
    </row>
    <row r="120" spans="3:3">
      <c r="C120" s="46" t="s">
        <v>148</v>
      </c>
    </row>
    <row r="121" spans="3:3">
      <c r="C121" s="46" t="s">
        <v>149</v>
      </c>
    </row>
    <row r="122" spans="3:3">
      <c r="C122" s="46" t="s">
        <v>150</v>
      </c>
    </row>
    <row r="123" spans="3:3">
      <c r="C123" s="46" t="s">
        <v>151</v>
      </c>
    </row>
    <row r="124" spans="3:3">
      <c r="C124" s="46" t="s">
        <v>152</v>
      </c>
    </row>
    <row r="125" spans="3:3">
      <c r="C125" s="46" t="s">
        <v>153</v>
      </c>
    </row>
    <row r="126" spans="3:3">
      <c r="C126" s="46" t="s">
        <v>154</v>
      </c>
    </row>
    <row r="127" spans="3:3">
      <c r="C127" s="46" t="s">
        <v>155</v>
      </c>
    </row>
    <row r="128" spans="3:3">
      <c r="C128" s="46" t="s">
        <v>156</v>
      </c>
    </row>
    <row r="129" spans="3:3">
      <c r="C129" s="46" t="s">
        <v>157</v>
      </c>
    </row>
    <row r="130" spans="3:3">
      <c r="C130" s="46" t="s">
        <v>158</v>
      </c>
    </row>
    <row r="131" spans="3:3">
      <c r="C131" s="46" t="s">
        <v>159</v>
      </c>
    </row>
    <row r="132" spans="3:3">
      <c r="C132" s="46" t="s">
        <v>160</v>
      </c>
    </row>
    <row r="133" spans="3:3">
      <c r="C133" s="46" t="s">
        <v>161</v>
      </c>
    </row>
    <row r="134" spans="3:3">
      <c r="C134" s="46" t="s">
        <v>162</v>
      </c>
    </row>
    <row r="135" spans="3:3">
      <c r="C135" s="46" t="s">
        <v>163</v>
      </c>
    </row>
    <row r="136" spans="3:3">
      <c r="C136" s="46" t="s">
        <v>164</v>
      </c>
    </row>
    <row r="137" spans="3:3">
      <c r="C137" s="46" t="s">
        <v>165</v>
      </c>
    </row>
    <row r="138" spans="3:3">
      <c r="C138" s="46" t="s">
        <v>166</v>
      </c>
    </row>
    <row r="139" spans="3:3">
      <c r="C139" s="46" t="s">
        <v>167</v>
      </c>
    </row>
    <row r="140" spans="3:3">
      <c r="C140" s="46" t="s">
        <v>168</v>
      </c>
    </row>
    <row r="141" spans="3:3">
      <c r="C141" s="46" t="s">
        <v>169</v>
      </c>
    </row>
    <row r="142" spans="3:3">
      <c r="C142" s="46" t="s">
        <v>170</v>
      </c>
    </row>
    <row r="143" spans="3:3">
      <c r="C143" s="46" t="s">
        <v>171</v>
      </c>
    </row>
    <row r="144" spans="3:3">
      <c r="C144" s="46" t="s">
        <v>172</v>
      </c>
    </row>
    <row r="145" spans="3:3">
      <c r="C145" s="46" t="s">
        <v>173</v>
      </c>
    </row>
    <row r="146" spans="3:3">
      <c r="C146" s="46" t="s">
        <v>174</v>
      </c>
    </row>
    <row r="147" spans="3:3">
      <c r="C147" s="46" t="s">
        <v>175</v>
      </c>
    </row>
    <row r="148" spans="3:3">
      <c r="C148" s="46" t="s">
        <v>176</v>
      </c>
    </row>
    <row r="149" spans="3:3">
      <c r="C149" s="46" t="s">
        <v>177</v>
      </c>
    </row>
    <row r="150" spans="3:3">
      <c r="C150" s="46" t="s">
        <v>178</v>
      </c>
    </row>
    <row r="151" spans="3:3">
      <c r="C151" s="46" t="s">
        <v>179</v>
      </c>
    </row>
    <row r="152" spans="3:3">
      <c r="C152" s="46" t="s">
        <v>180</v>
      </c>
    </row>
    <row r="153" spans="3:3">
      <c r="C153" s="46" t="s">
        <v>181</v>
      </c>
    </row>
    <row r="154" spans="3:3">
      <c r="C154" s="46" t="s">
        <v>182</v>
      </c>
    </row>
    <row r="155" spans="3:3">
      <c r="C155" s="46" t="s">
        <v>183</v>
      </c>
    </row>
    <row r="156" spans="3:3">
      <c r="C156" s="46" t="s">
        <v>184</v>
      </c>
    </row>
    <row r="157" spans="3:3">
      <c r="C157" s="46" t="s">
        <v>185</v>
      </c>
    </row>
    <row r="158" spans="3:3">
      <c r="C158" s="46" t="s">
        <v>186</v>
      </c>
    </row>
    <row r="159" spans="3:3">
      <c r="C159" s="46" t="s">
        <v>187</v>
      </c>
    </row>
    <row r="160" spans="3:3">
      <c r="C160" s="46" t="s">
        <v>188</v>
      </c>
    </row>
    <row r="161" spans="3:3">
      <c r="C161" s="46" t="s">
        <v>189</v>
      </c>
    </row>
    <row r="162" spans="3:3">
      <c r="C162" s="46" t="s">
        <v>190</v>
      </c>
    </row>
    <row r="163" spans="3:3">
      <c r="C163" s="46" t="s">
        <v>191</v>
      </c>
    </row>
    <row r="164" spans="3:3">
      <c r="C164" s="46" t="s">
        <v>192</v>
      </c>
    </row>
    <row r="165" spans="3:3">
      <c r="C165" s="46" t="s">
        <v>193</v>
      </c>
    </row>
    <row r="166" spans="3:3">
      <c r="C166" s="46" t="s">
        <v>194</v>
      </c>
    </row>
    <row r="167" spans="3:3">
      <c r="C167" s="46" t="s">
        <v>195</v>
      </c>
    </row>
    <row r="168" spans="3:3">
      <c r="C168" s="46" t="s">
        <v>196</v>
      </c>
    </row>
    <row r="169" spans="3:3">
      <c r="C169" s="46" t="s">
        <v>197</v>
      </c>
    </row>
    <row r="170" spans="3:3">
      <c r="C170" s="46" t="s">
        <v>198</v>
      </c>
    </row>
    <row r="171" spans="3:3">
      <c r="C171" s="46" t="s">
        <v>199</v>
      </c>
    </row>
    <row r="172" spans="3:3">
      <c r="C172" s="46" t="s">
        <v>200</v>
      </c>
    </row>
    <row r="173" spans="3:3">
      <c r="C173" s="46" t="s">
        <v>201</v>
      </c>
    </row>
    <row r="174" spans="3:3">
      <c r="C174" s="46" t="s">
        <v>202</v>
      </c>
    </row>
    <row r="175" spans="3:3">
      <c r="C175" s="46" t="s">
        <v>203</v>
      </c>
    </row>
    <row r="176" spans="3:3">
      <c r="C176" s="46" t="s">
        <v>204</v>
      </c>
    </row>
    <row r="177" spans="3:3">
      <c r="C177" s="46" t="s">
        <v>205</v>
      </c>
    </row>
    <row r="178" spans="3:3">
      <c r="C178" s="46" t="s">
        <v>206</v>
      </c>
    </row>
    <row r="179" spans="3:3">
      <c r="C179" s="46" t="s">
        <v>207</v>
      </c>
    </row>
    <row r="180" spans="3:3">
      <c r="C180" s="46" t="s">
        <v>208</v>
      </c>
    </row>
    <row r="181" spans="3:3">
      <c r="C181" s="46" t="s">
        <v>209</v>
      </c>
    </row>
    <row r="182" spans="3:3">
      <c r="C182" s="46" t="s">
        <v>210</v>
      </c>
    </row>
    <row r="183" spans="3:3">
      <c r="C183" s="46" t="s">
        <v>211</v>
      </c>
    </row>
    <row r="184" spans="3:3">
      <c r="C184" s="46" t="s">
        <v>212</v>
      </c>
    </row>
    <row r="185" spans="3:3">
      <c r="C185" s="46" t="s">
        <v>213</v>
      </c>
    </row>
    <row r="186" spans="3:3">
      <c r="C186" s="46" t="s">
        <v>214</v>
      </c>
    </row>
    <row r="187" spans="3:3">
      <c r="C187" s="46" t="s">
        <v>215</v>
      </c>
    </row>
    <row r="188" spans="3:3">
      <c r="C188" s="46" t="s">
        <v>216</v>
      </c>
    </row>
    <row r="189" spans="3:3">
      <c r="C189" s="46" t="s">
        <v>217</v>
      </c>
    </row>
    <row r="190" spans="3:3">
      <c r="C190" s="46" t="s">
        <v>218</v>
      </c>
    </row>
    <row r="191" spans="3:3">
      <c r="C191" s="46" t="s">
        <v>219</v>
      </c>
    </row>
    <row r="192" spans="3:3">
      <c r="C192" s="46" t="s">
        <v>220</v>
      </c>
    </row>
    <row r="193" spans="3:3">
      <c r="C193" s="46" t="s">
        <v>221</v>
      </c>
    </row>
    <row r="194" spans="3:3">
      <c r="C194" s="46" t="s">
        <v>222</v>
      </c>
    </row>
    <row r="195" spans="3:3">
      <c r="C195" s="46" t="s">
        <v>223</v>
      </c>
    </row>
    <row r="196" spans="3:3">
      <c r="C196" s="46" t="s">
        <v>224</v>
      </c>
    </row>
    <row r="197" spans="3:3">
      <c r="C197" s="46" t="s">
        <v>225</v>
      </c>
    </row>
    <row r="198" spans="3:3">
      <c r="C198" s="46" t="s">
        <v>226</v>
      </c>
    </row>
    <row r="199" spans="3:3">
      <c r="C199" s="46" t="s">
        <v>227</v>
      </c>
    </row>
    <row r="200" spans="3:3">
      <c r="C200" s="46" t="s">
        <v>228</v>
      </c>
    </row>
    <row r="201" spans="3:3">
      <c r="C201" s="46" t="s">
        <v>229</v>
      </c>
    </row>
    <row r="202" spans="3:3">
      <c r="C202" s="46" t="s">
        <v>230</v>
      </c>
    </row>
    <row r="203" spans="3:3">
      <c r="C203" s="46" t="s">
        <v>231</v>
      </c>
    </row>
    <row r="204" spans="3:3">
      <c r="C204" s="46" t="s">
        <v>232</v>
      </c>
    </row>
    <row r="205" spans="3:3">
      <c r="C205" s="46" t="s">
        <v>233</v>
      </c>
    </row>
    <row r="206" spans="3:3">
      <c r="C206" s="46" t="s">
        <v>234</v>
      </c>
    </row>
    <row r="207" spans="3:3">
      <c r="C207" s="46" t="s">
        <v>235</v>
      </c>
    </row>
    <row r="208" spans="3:3">
      <c r="C208" s="46" t="s">
        <v>236</v>
      </c>
    </row>
    <row r="209" spans="3:3">
      <c r="C209" s="46" t="s">
        <v>237</v>
      </c>
    </row>
    <row r="210" spans="3:3">
      <c r="C210" s="46" t="s">
        <v>238</v>
      </c>
    </row>
    <row r="211" spans="3:3">
      <c r="C211" s="46" t="s">
        <v>239</v>
      </c>
    </row>
    <row r="212" spans="3:3">
      <c r="C212" s="46" t="s">
        <v>240</v>
      </c>
    </row>
    <row r="213" spans="3:3">
      <c r="C213" s="46" t="s">
        <v>241</v>
      </c>
    </row>
    <row r="214" spans="3:3">
      <c r="C214" s="46" t="s">
        <v>242</v>
      </c>
    </row>
    <row r="215" spans="3:3">
      <c r="C215" s="46" t="s">
        <v>243</v>
      </c>
    </row>
    <row r="216" spans="3:3">
      <c r="C216" s="46" t="s">
        <v>244</v>
      </c>
    </row>
    <row r="217" spans="3:3">
      <c r="C217" s="46" t="s">
        <v>245</v>
      </c>
    </row>
    <row r="218" spans="3:3">
      <c r="C218" s="46" t="s">
        <v>246</v>
      </c>
    </row>
    <row r="219" spans="3:3">
      <c r="C219" s="46" t="s">
        <v>247</v>
      </c>
    </row>
    <row r="220" spans="3:3">
      <c r="C220" s="46" t="s">
        <v>248</v>
      </c>
    </row>
    <row r="221" spans="3:3">
      <c r="C221" s="46" t="s">
        <v>249</v>
      </c>
    </row>
    <row r="222" spans="3:3">
      <c r="C222" s="46" t="s">
        <v>250</v>
      </c>
    </row>
    <row r="223" spans="3:3">
      <c r="C223" s="46" t="s">
        <v>251</v>
      </c>
    </row>
    <row r="224" spans="3:3">
      <c r="C224" s="46" t="s">
        <v>252</v>
      </c>
    </row>
    <row r="225" spans="3:3">
      <c r="C225" s="46" t="s">
        <v>253</v>
      </c>
    </row>
    <row r="226" spans="3:3">
      <c r="C226" s="46" t="s">
        <v>254</v>
      </c>
    </row>
    <row r="227" spans="3:3">
      <c r="C227" s="46" t="s">
        <v>255</v>
      </c>
    </row>
    <row r="228" spans="3:3">
      <c r="C228" s="46" t="s">
        <v>256</v>
      </c>
    </row>
    <row r="229" spans="3:3">
      <c r="C229" s="46" t="s">
        <v>257</v>
      </c>
    </row>
    <row r="230" spans="3:3">
      <c r="C230" s="46" t="s">
        <v>258</v>
      </c>
    </row>
    <row r="231" spans="3:3">
      <c r="C231" s="46" t="s">
        <v>259</v>
      </c>
    </row>
    <row r="232" spans="3:3">
      <c r="C232" s="46" t="s">
        <v>260</v>
      </c>
    </row>
    <row r="233" spans="3:3">
      <c r="C233" s="46" t="s">
        <v>261</v>
      </c>
    </row>
    <row r="234" spans="3:3">
      <c r="C234" s="46" t="s">
        <v>262</v>
      </c>
    </row>
    <row r="235" spans="3:3">
      <c r="C235" s="46" t="s">
        <v>263</v>
      </c>
    </row>
    <row r="236" spans="3:3">
      <c r="C236" s="46" t="s">
        <v>264</v>
      </c>
    </row>
    <row r="237" spans="3:3">
      <c r="C237" s="46" t="s">
        <v>265</v>
      </c>
    </row>
    <row r="238" spans="3:3">
      <c r="C238" s="46" t="s">
        <v>266</v>
      </c>
    </row>
    <row r="239" spans="3:3">
      <c r="C239" s="46" t="s">
        <v>267</v>
      </c>
    </row>
    <row r="240" spans="3:3">
      <c r="C240" s="46" t="s">
        <v>268</v>
      </c>
    </row>
    <row r="241" spans="3:3">
      <c r="C241" s="46" t="s">
        <v>269</v>
      </c>
    </row>
    <row r="242" spans="3:3">
      <c r="C242" s="46" t="s">
        <v>270</v>
      </c>
    </row>
    <row r="243" spans="3:3">
      <c r="C243" s="46" t="s">
        <v>271</v>
      </c>
    </row>
    <row r="244" spans="3:3">
      <c r="C244" s="46" t="s">
        <v>272</v>
      </c>
    </row>
    <row r="245" spans="3:3">
      <c r="C245" s="46" t="s">
        <v>273</v>
      </c>
    </row>
    <row r="246" spans="3:3">
      <c r="C246" s="46" t="s">
        <v>274</v>
      </c>
    </row>
    <row r="247" spans="3:3">
      <c r="C247" s="46" t="s">
        <v>275</v>
      </c>
    </row>
    <row r="248" spans="3:3">
      <c r="C248" s="46" t="s">
        <v>276</v>
      </c>
    </row>
    <row r="249" spans="3:3">
      <c r="C249" s="46" t="s">
        <v>277</v>
      </c>
    </row>
    <row r="250" spans="3:3">
      <c r="C250" s="46" t="s">
        <v>278</v>
      </c>
    </row>
    <row r="251" spans="3:3">
      <c r="C251" s="46" t="s">
        <v>279</v>
      </c>
    </row>
    <row r="252" spans="3:3">
      <c r="C252" s="46" t="s">
        <v>280</v>
      </c>
    </row>
    <row r="253" spans="3:3">
      <c r="C253" s="46" t="s">
        <v>281</v>
      </c>
    </row>
    <row r="254" spans="3:3">
      <c r="C254" s="46" t="s">
        <v>282</v>
      </c>
    </row>
    <row r="255" spans="3:3">
      <c r="C255" s="46" t="s">
        <v>283</v>
      </c>
    </row>
    <row r="256" spans="3:3">
      <c r="C256" s="46" t="s">
        <v>284</v>
      </c>
    </row>
    <row r="257" spans="3:3">
      <c r="C257" s="46" t="s">
        <v>285</v>
      </c>
    </row>
    <row r="258" spans="3:3">
      <c r="C258" s="46" t="s">
        <v>286</v>
      </c>
    </row>
    <row r="259" spans="3:3">
      <c r="C259" s="46" t="s">
        <v>287</v>
      </c>
    </row>
    <row r="260" spans="3:3">
      <c r="C260" s="46" t="s">
        <v>288</v>
      </c>
    </row>
    <row r="261" spans="3:3">
      <c r="C261" s="46" t="s">
        <v>289</v>
      </c>
    </row>
    <row r="262" spans="3:3">
      <c r="C262" s="46" t="s">
        <v>290</v>
      </c>
    </row>
    <row r="263" spans="3:3">
      <c r="C263" s="46" t="s">
        <v>291</v>
      </c>
    </row>
    <row r="264" spans="3:3">
      <c r="C264" s="46" t="s">
        <v>292</v>
      </c>
    </row>
    <row r="265" spans="3:3">
      <c r="C265" s="46" t="s">
        <v>293</v>
      </c>
    </row>
    <row r="266" spans="3:3">
      <c r="C266" s="46" t="s">
        <v>294</v>
      </c>
    </row>
    <row r="267" spans="3:3">
      <c r="C267" s="46" t="s">
        <v>295</v>
      </c>
    </row>
    <row r="268" spans="3:3">
      <c r="C268" s="46" t="s">
        <v>296</v>
      </c>
    </row>
    <row r="269" spans="3:3">
      <c r="C269" s="46" t="s">
        <v>297</v>
      </c>
    </row>
    <row r="270" spans="3:3">
      <c r="C270" s="46" t="s">
        <v>298</v>
      </c>
    </row>
    <row r="271" spans="3:3">
      <c r="C271" s="46" t="s">
        <v>299</v>
      </c>
    </row>
    <row r="272" spans="3:3">
      <c r="C272" s="46" t="s">
        <v>300</v>
      </c>
    </row>
    <row r="273" spans="3:3">
      <c r="C273" s="46" t="s">
        <v>301</v>
      </c>
    </row>
    <row r="274" spans="3:3">
      <c r="C274" s="46" t="s">
        <v>302</v>
      </c>
    </row>
    <row r="275" spans="3:3">
      <c r="C275" s="46" t="s">
        <v>303</v>
      </c>
    </row>
    <row r="276" spans="3:3">
      <c r="C276" s="46" t="s">
        <v>304</v>
      </c>
    </row>
    <row r="277" spans="3:3">
      <c r="C277" s="46" t="s">
        <v>305</v>
      </c>
    </row>
    <row r="278" spans="3:3">
      <c r="C278" s="46" t="s">
        <v>306</v>
      </c>
    </row>
    <row r="279" spans="3:3">
      <c r="C279" s="46" t="s">
        <v>307</v>
      </c>
    </row>
    <row r="280" spans="3:3">
      <c r="C280" s="46" t="s">
        <v>308</v>
      </c>
    </row>
    <row r="281" spans="3:3">
      <c r="C281" s="46" t="s">
        <v>309</v>
      </c>
    </row>
    <row r="282" spans="3:3">
      <c r="C282" s="46" t="s">
        <v>310</v>
      </c>
    </row>
    <row r="283" spans="3:3">
      <c r="C283" s="46" t="s">
        <v>311</v>
      </c>
    </row>
    <row r="284" spans="3:3">
      <c r="C284" s="46" t="s">
        <v>312</v>
      </c>
    </row>
    <row r="285" spans="3:3">
      <c r="C285" s="46" t="s">
        <v>313</v>
      </c>
    </row>
    <row r="286" spans="3:3">
      <c r="C286" s="46" t="s">
        <v>314</v>
      </c>
    </row>
    <row r="287" spans="3:3">
      <c r="C287" s="46" t="s">
        <v>315</v>
      </c>
    </row>
    <row r="288" spans="3:3">
      <c r="C288" s="46" t="s">
        <v>316</v>
      </c>
    </row>
    <row r="289" spans="3:3">
      <c r="C289" s="46" t="s">
        <v>317</v>
      </c>
    </row>
    <row r="290" spans="3:3">
      <c r="C290" s="46" t="s">
        <v>318</v>
      </c>
    </row>
    <row r="291" spans="3:3">
      <c r="C291" s="46" t="s">
        <v>319</v>
      </c>
    </row>
    <row r="292" spans="3:3">
      <c r="C292" s="46" t="s">
        <v>320</v>
      </c>
    </row>
    <row r="293" spans="3:3">
      <c r="C293" s="46" t="s">
        <v>321</v>
      </c>
    </row>
    <row r="294" spans="3:3">
      <c r="C294" s="46" t="s">
        <v>322</v>
      </c>
    </row>
    <row r="295" spans="3:3">
      <c r="C295" s="46" t="s">
        <v>323</v>
      </c>
    </row>
    <row r="296" spans="3:3">
      <c r="C296" s="46" t="s">
        <v>324</v>
      </c>
    </row>
    <row r="297" spans="3:3">
      <c r="C297" s="46" t="s">
        <v>325</v>
      </c>
    </row>
    <row r="298" spans="3:3">
      <c r="C298" s="46" t="s">
        <v>326</v>
      </c>
    </row>
    <row r="299" spans="3:3">
      <c r="C299" s="46" t="s">
        <v>327</v>
      </c>
    </row>
    <row r="300" spans="3:3">
      <c r="C300" s="46" t="s">
        <v>328</v>
      </c>
    </row>
    <row r="301" spans="3:3">
      <c r="C301" s="46" t="s">
        <v>329</v>
      </c>
    </row>
    <row r="302" spans="3:3">
      <c r="C302" s="46" t="s">
        <v>330</v>
      </c>
    </row>
    <row r="303" spans="3:3">
      <c r="C303" s="46" t="s">
        <v>331</v>
      </c>
    </row>
    <row r="304" spans="3:3">
      <c r="C304" s="46" t="s">
        <v>332</v>
      </c>
    </row>
    <row r="305" spans="3:3">
      <c r="C305" s="46" t="s">
        <v>333</v>
      </c>
    </row>
    <row r="306" spans="3:3">
      <c r="C306" s="46" t="s">
        <v>334</v>
      </c>
    </row>
    <row r="307" spans="3:3">
      <c r="C307" s="46" t="s">
        <v>335</v>
      </c>
    </row>
    <row r="308" spans="3:3">
      <c r="C308" s="46" t="s">
        <v>336</v>
      </c>
    </row>
    <row r="309" spans="3:3">
      <c r="C309" s="46" t="s">
        <v>337</v>
      </c>
    </row>
    <row r="310" spans="3:3">
      <c r="C310" s="46" t="s">
        <v>338</v>
      </c>
    </row>
    <row r="311" spans="3:3">
      <c r="C311" s="46" t="s">
        <v>339</v>
      </c>
    </row>
    <row r="312" spans="3:3">
      <c r="C312" s="46" t="s">
        <v>340</v>
      </c>
    </row>
    <row r="313" spans="3:3">
      <c r="C313" s="46" t="s">
        <v>341</v>
      </c>
    </row>
    <row r="314" spans="3:3">
      <c r="C314" s="46" t="s">
        <v>342</v>
      </c>
    </row>
    <row r="315" spans="3:3">
      <c r="C315" s="46" t="s">
        <v>343</v>
      </c>
    </row>
    <row r="316" spans="3:3">
      <c r="C316" s="46" t="s">
        <v>344</v>
      </c>
    </row>
    <row r="317" spans="3:3">
      <c r="C317" s="46" t="s">
        <v>345</v>
      </c>
    </row>
    <row r="318" spans="3:3">
      <c r="C318" s="46" t="s">
        <v>346</v>
      </c>
    </row>
    <row r="319" spans="3:3">
      <c r="C319" s="46" t="s">
        <v>347</v>
      </c>
    </row>
    <row r="320" spans="3:3">
      <c r="C320" s="46" t="s">
        <v>348</v>
      </c>
    </row>
    <row r="321" spans="3:3">
      <c r="C321" s="46" t="s">
        <v>349</v>
      </c>
    </row>
    <row r="322" spans="3:3">
      <c r="C322" s="46" t="s">
        <v>350</v>
      </c>
    </row>
    <row r="323" spans="3:3">
      <c r="C323" s="46" t="s">
        <v>351</v>
      </c>
    </row>
    <row r="324" spans="3:3">
      <c r="C324" s="46" t="s">
        <v>352</v>
      </c>
    </row>
    <row r="325" spans="3:3">
      <c r="C325" s="46" t="s">
        <v>353</v>
      </c>
    </row>
    <row r="326" spans="3:3">
      <c r="C326" s="46" t="s">
        <v>354</v>
      </c>
    </row>
    <row r="327" spans="3:3">
      <c r="C327" s="46" t="s">
        <v>355</v>
      </c>
    </row>
    <row r="328" spans="3:3">
      <c r="C328" s="46" t="s">
        <v>356</v>
      </c>
    </row>
    <row r="329" spans="3:3">
      <c r="C329" s="46" t="s">
        <v>357</v>
      </c>
    </row>
    <row r="330" spans="3:3">
      <c r="C330" s="46" t="s">
        <v>358</v>
      </c>
    </row>
    <row r="331" spans="3:3">
      <c r="C331" s="46" t="s">
        <v>359</v>
      </c>
    </row>
    <row r="332" spans="3:3">
      <c r="C332" s="46" t="s">
        <v>360</v>
      </c>
    </row>
    <row r="333" spans="3:3">
      <c r="C333" s="46" t="s">
        <v>361</v>
      </c>
    </row>
    <row r="334" spans="3:3">
      <c r="C334" s="46" t="s">
        <v>362</v>
      </c>
    </row>
    <row r="335" spans="3:3">
      <c r="C335" s="46" t="s">
        <v>363</v>
      </c>
    </row>
    <row r="336" spans="3:3">
      <c r="C336" s="46" t="s">
        <v>364</v>
      </c>
    </row>
    <row r="337" spans="3:3">
      <c r="C337" s="46" t="s">
        <v>365</v>
      </c>
    </row>
    <row r="338" spans="3:3">
      <c r="C338" s="46" t="s">
        <v>366</v>
      </c>
    </row>
    <row r="339" spans="3:3">
      <c r="C339" s="46" t="s">
        <v>367</v>
      </c>
    </row>
    <row r="340" spans="3:3">
      <c r="C340" s="46" t="s">
        <v>368</v>
      </c>
    </row>
    <row r="341" spans="3:3">
      <c r="C341" s="46" t="s">
        <v>369</v>
      </c>
    </row>
    <row r="342" spans="3:3">
      <c r="C342" s="46" t="s">
        <v>370</v>
      </c>
    </row>
    <row r="343" spans="3:3">
      <c r="C343" s="46" t="s">
        <v>371</v>
      </c>
    </row>
    <row r="344" spans="3:3">
      <c r="C344" s="46" t="s">
        <v>372</v>
      </c>
    </row>
    <row r="345" spans="3:3">
      <c r="C345" s="46" t="s">
        <v>373</v>
      </c>
    </row>
    <row r="346" spans="3:3">
      <c r="C346" s="46" t="s">
        <v>374</v>
      </c>
    </row>
    <row r="347" spans="3:3">
      <c r="C347" s="46" t="s">
        <v>375</v>
      </c>
    </row>
    <row r="348" spans="3:3">
      <c r="C348" s="46" t="s">
        <v>376</v>
      </c>
    </row>
    <row r="349" spans="3:3">
      <c r="C349" s="46" t="s">
        <v>377</v>
      </c>
    </row>
    <row r="350" spans="3:3">
      <c r="C350" s="46" t="s">
        <v>378</v>
      </c>
    </row>
    <row r="351" spans="3:3">
      <c r="C351" s="46" t="s">
        <v>379</v>
      </c>
    </row>
    <row r="352" spans="3:3">
      <c r="C352" s="46" t="s">
        <v>380</v>
      </c>
    </row>
    <row r="353" spans="3:3">
      <c r="C353" s="46" t="s">
        <v>381</v>
      </c>
    </row>
    <row r="354" spans="3:3">
      <c r="C354" s="46" t="s">
        <v>382</v>
      </c>
    </row>
    <row r="355" spans="3:3">
      <c r="C355" s="46" t="s">
        <v>383</v>
      </c>
    </row>
    <row r="356" spans="3:3">
      <c r="C356" s="46" t="s">
        <v>384</v>
      </c>
    </row>
    <row r="357" spans="3:3">
      <c r="C357" s="46" t="s">
        <v>385</v>
      </c>
    </row>
    <row r="358" spans="3:3">
      <c r="C358" s="46" t="s">
        <v>386</v>
      </c>
    </row>
    <row r="359" spans="3:3">
      <c r="C359" s="46" t="s">
        <v>387</v>
      </c>
    </row>
    <row r="360" spans="3:3">
      <c r="C360" s="46" t="s">
        <v>388</v>
      </c>
    </row>
    <row r="361" spans="3:3">
      <c r="C361" s="46" t="s">
        <v>389</v>
      </c>
    </row>
    <row r="362" spans="3:3">
      <c r="C362" s="46" t="s">
        <v>390</v>
      </c>
    </row>
    <row r="363" spans="3:3">
      <c r="C363" s="46" t="s">
        <v>391</v>
      </c>
    </row>
    <row r="364" spans="3:3">
      <c r="C364" s="46" t="s">
        <v>392</v>
      </c>
    </row>
    <row r="365" spans="3:3">
      <c r="C365" s="46" t="s">
        <v>393</v>
      </c>
    </row>
    <row r="366" spans="3:3">
      <c r="C366" s="46" t="s">
        <v>394</v>
      </c>
    </row>
    <row r="367" spans="3:3">
      <c r="C367" s="46" t="s">
        <v>395</v>
      </c>
    </row>
    <row r="368" spans="3:3">
      <c r="C368" s="46" t="s">
        <v>396</v>
      </c>
    </row>
    <row r="369" spans="3:3">
      <c r="C369" s="46" t="s">
        <v>397</v>
      </c>
    </row>
    <row r="370" spans="3:3">
      <c r="C370" s="46" t="s">
        <v>398</v>
      </c>
    </row>
    <row r="371" spans="3:3">
      <c r="C371" s="46" t="s">
        <v>399</v>
      </c>
    </row>
    <row r="372" spans="3:3">
      <c r="C372" s="46" t="s">
        <v>400</v>
      </c>
    </row>
    <row r="373" spans="3:3">
      <c r="C373" s="46" t="s">
        <v>401</v>
      </c>
    </row>
    <row r="374" spans="3:3">
      <c r="C374" s="46" t="s">
        <v>402</v>
      </c>
    </row>
    <row r="375" spans="3:3">
      <c r="C375" s="46" t="s">
        <v>403</v>
      </c>
    </row>
    <row r="376" spans="3:3">
      <c r="C376" s="46" t="s">
        <v>404</v>
      </c>
    </row>
    <row r="377" spans="3:3">
      <c r="C377" s="46" t="s">
        <v>405</v>
      </c>
    </row>
    <row r="378" spans="3:3">
      <c r="C378" s="46" t="s">
        <v>406</v>
      </c>
    </row>
    <row r="379" spans="3:3">
      <c r="C379" s="46" t="s">
        <v>407</v>
      </c>
    </row>
    <row r="380" spans="3:3">
      <c r="C380" s="46" t="s">
        <v>408</v>
      </c>
    </row>
    <row r="381" spans="3:3">
      <c r="C381" s="46" t="s">
        <v>409</v>
      </c>
    </row>
    <row r="382" spans="3:3">
      <c r="C382" s="46" t="s">
        <v>410</v>
      </c>
    </row>
    <row r="383" spans="3:3">
      <c r="C383" s="46" t="s">
        <v>411</v>
      </c>
    </row>
    <row r="384" spans="3:3">
      <c r="C384" s="46" t="s">
        <v>412</v>
      </c>
    </row>
    <row r="385" spans="3:3">
      <c r="C385" s="46" t="s">
        <v>413</v>
      </c>
    </row>
    <row r="386" spans="3:3">
      <c r="C386" s="46" t="s">
        <v>414</v>
      </c>
    </row>
    <row r="387" spans="3:3">
      <c r="C387" s="46" t="s">
        <v>415</v>
      </c>
    </row>
    <row r="388" spans="3:3">
      <c r="C388" s="46" t="s">
        <v>416</v>
      </c>
    </row>
    <row r="389" spans="3:3">
      <c r="C389" s="46" t="s">
        <v>417</v>
      </c>
    </row>
    <row r="390" spans="3:3">
      <c r="C390" s="46" t="s">
        <v>418</v>
      </c>
    </row>
    <row r="391" spans="3:3">
      <c r="C391" s="46" t="s">
        <v>419</v>
      </c>
    </row>
    <row r="392" spans="3:3">
      <c r="C392" s="46" t="s">
        <v>420</v>
      </c>
    </row>
    <row r="393" spans="3:3">
      <c r="C393" s="46" t="s">
        <v>421</v>
      </c>
    </row>
    <row r="394" spans="3:3">
      <c r="C394" s="46" t="s">
        <v>422</v>
      </c>
    </row>
    <row r="395" spans="3:3">
      <c r="C395" s="46" t="s">
        <v>423</v>
      </c>
    </row>
    <row r="396" spans="3:3">
      <c r="C396" s="46" t="s">
        <v>424</v>
      </c>
    </row>
    <row r="397" spans="3:3">
      <c r="C397" s="46" t="s">
        <v>425</v>
      </c>
    </row>
    <row r="398" spans="3:3">
      <c r="C398" s="46" t="s">
        <v>426</v>
      </c>
    </row>
    <row r="399" spans="3:3">
      <c r="C399" s="46" t="s">
        <v>427</v>
      </c>
    </row>
    <row r="400" spans="3:3">
      <c r="C400" s="46" t="s">
        <v>428</v>
      </c>
    </row>
    <row r="401" spans="3:3">
      <c r="C401" s="46" t="s">
        <v>429</v>
      </c>
    </row>
    <row r="402" spans="3:3">
      <c r="C402" s="46" t="s">
        <v>430</v>
      </c>
    </row>
    <row r="403" spans="3:3">
      <c r="C403" s="46" t="s">
        <v>431</v>
      </c>
    </row>
    <row r="404" spans="3:3">
      <c r="C404" s="46" t="s">
        <v>432</v>
      </c>
    </row>
    <row r="405" spans="3:3">
      <c r="C405" s="46" t="s">
        <v>433</v>
      </c>
    </row>
    <row r="406" spans="3:3">
      <c r="C406" s="46" t="s">
        <v>434</v>
      </c>
    </row>
    <row r="407" spans="3:3">
      <c r="C407" s="46" t="s">
        <v>435</v>
      </c>
    </row>
    <row r="408" spans="3:3">
      <c r="C408" s="46" t="s">
        <v>436</v>
      </c>
    </row>
    <row r="409" spans="3:3">
      <c r="C409" s="46" t="s">
        <v>437</v>
      </c>
    </row>
    <row r="410" spans="3:3">
      <c r="C410" s="46" t="s">
        <v>438</v>
      </c>
    </row>
    <row r="411" spans="3:3">
      <c r="C411" s="46" t="s">
        <v>439</v>
      </c>
    </row>
    <row r="412" spans="3:3">
      <c r="C412" s="46" t="s">
        <v>440</v>
      </c>
    </row>
    <row r="413" spans="3:3">
      <c r="C413" s="46" t="s">
        <v>441</v>
      </c>
    </row>
    <row r="414" spans="3:3">
      <c r="C414" s="46" t="s">
        <v>442</v>
      </c>
    </row>
    <row r="415" spans="3:3">
      <c r="C415" s="46" t="s">
        <v>443</v>
      </c>
    </row>
    <row r="416" spans="3:3">
      <c r="C416" s="46" t="s">
        <v>444</v>
      </c>
    </row>
    <row r="417" spans="3:3">
      <c r="C417" s="46" t="s">
        <v>445</v>
      </c>
    </row>
    <row r="418" spans="3:3">
      <c r="C418" s="46" t="s">
        <v>446</v>
      </c>
    </row>
    <row r="419" spans="3:3">
      <c r="C419" s="46" t="s">
        <v>447</v>
      </c>
    </row>
    <row r="420" spans="3:3">
      <c r="C420" s="46" t="s">
        <v>448</v>
      </c>
    </row>
    <row r="421" spans="3:3">
      <c r="C421" s="46" t="s">
        <v>449</v>
      </c>
    </row>
    <row r="422" spans="3:3">
      <c r="C422" s="46" t="s">
        <v>450</v>
      </c>
    </row>
    <row r="423" spans="3:3">
      <c r="C423" s="46" t="s">
        <v>451</v>
      </c>
    </row>
    <row r="424" spans="3:3">
      <c r="C424" s="46" t="s">
        <v>452</v>
      </c>
    </row>
    <row r="425" spans="3:3">
      <c r="C425" s="46" t="s">
        <v>453</v>
      </c>
    </row>
    <row r="426" spans="3:3">
      <c r="C426" s="46" t="s">
        <v>454</v>
      </c>
    </row>
    <row r="427" spans="3:3">
      <c r="C427" s="46" t="s">
        <v>455</v>
      </c>
    </row>
    <row r="428" spans="3:3">
      <c r="C428" s="46" t="s">
        <v>478</v>
      </c>
    </row>
    <row r="429" spans="3:3">
      <c r="C429" s="46" t="s">
        <v>456</v>
      </c>
    </row>
    <row r="430" spans="3:3">
      <c r="C430" s="46" t="s">
        <v>457</v>
      </c>
    </row>
    <row r="431" spans="3:3">
      <c r="C431" s="46" t="s">
        <v>458</v>
      </c>
    </row>
    <row r="432" spans="3:3">
      <c r="C432" s="46" t="s">
        <v>459</v>
      </c>
    </row>
    <row r="433" spans="3:3">
      <c r="C433" s="46" t="s">
        <v>460</v>
      </c>
    </row>
    <row r="434" spans="3:3">
      <c r="C434" s="46" t="s">
        <v>461</v>
      </c>
    </row>
    <row r="435" spans="3:3">
      <c r="C435" s="46" t="s">
        <v>462</v>
      </c>
    </row>
    <row r="436" spans="3:3">
      <c r="C436" s="46" t="s">
        <v>463</v>
      </c>
    </row>
    <row r="437" spans="3:3">
      <c r="C437" s="46" t="s">
        <v>464</v>
      </c>
    </row>
    <row r="438" spans="3:3">
      <c r="C438" s="46" t="s">
        <v>465</v>
      </c>
    </row>
    <row r="439" spans="3:3">
      <c r="C439" s="46" t="s">
        <v>466</v>
      </c>
    </row>
    <row r="440" spans="3:3">
      <c r="C440" s="46" t="s">
        <v>467</v>
      </c>
    </row>
    <row r="441" spans="3:3">
      <c r="C441" s="46" t="s">
        <v>468</v>
      </c>
    </row>
    <row r="442" spans="3:3">
      <c r="C442" s="46" t="s">
        <v>469</v>
      </c>
    </row>
    <row r="443" spans="3:3">
      <c r="C443" s="46" t="s">
        <v>470</v>
      </c>
    </row>
    <row r="444" spans="3:3">
      <c r="C444" s="46" t="s">
        <v>471</v>
      </c>
    </row>
    <row r="445" spans="3:3">
      <c r="C445" s="46" t="s">
        <v>472</v>
      </c>
    </row>
    <row r="446" spans="3:3">
      <c r="C446" s="46" t="s">
        <v>473</v>
      </c>
    </row>
    <row r="447" spans="3:3">
      <c r="C447" s="46" t="s">
        <v>474</v>
      </c>
    </row>
    <row r="448" spans="3:3">
      <c r="C448" s="46" t="s">
        <v>475</v>
      </c>
    </row>
    <row r="449" spans="3:3">
      <c r="C449" s="46" t="s">
        <v>476</v>
      </c>
    </row>
  </sheetData>
  <sheetProtection password="FB08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28"/>
  <sheetViews>
    <sheetView topLeftCell="B1" workbookViewId="0">
      <selection activeCell="L1" sqref="L1"/>
    </sheetView>
  </sheetViews>
  <sheetFormatPr defaultRowHeight="12.75"/>
  <cols>
    <col min="1" max="1" width="40.7109375" style="45" hidden="1" customWidth="1"/>
    <col min="2" max="9" width="9.140625" style="45"/>
    <col min="10" max="11" width="9.140625" style="45" hidden="1" customWidth="1"/>
    <col min="12" max="16384" width="9.140625" style="45"/>
  </cols>
  <sheetData>
    <row r="1" spans="1:12">
      <c r="A1" s="45" t="str">
        <f>CONCATENATE("INSERT INTO web_sgva_excel_data_T201M (LOAD_EXCEL_PK,TEMP_ID,ERROR_COL,COL_1,DEALER_ID,PERIOD_FROM,PERIOD_TO,LOAD_DATE,APPLICATION_ID,FORM_ID,RECORD_KEY) VALUES (WEB_SGVA_EXCEL_DATA_SEQ.nextval,'N201M','PART I_",ROW('PART I'!A1),"','",'PART I'!A1,"',","$$",")")</f>
        <v>INSERT INTO web_sgva_excel_data_T201M (LOAD_EXCEL_PK,TEMP_ID,ERROR_COL,COL_1,DEALER_ID,PERIOD_FROM,PERIOD_TO,LOAD_DATE,APPLICATION_ID,FORM_ID,RECORD_KEY) VALUES (WEB_SGVA_EXCEL_DATA_SEQ.nextval,'N201M','PART I_1','FORM 201',$$)</v>
      </c>
      <c r="K1" s="45" t="s">
        <v>565</v>
      </c>
      <c r="L1" s="45" t="s">
        <v>570</v>
      </c>
    </row>
    <row r="2" spans="1:12">
      <c r="A2" s="45" t="str">
        <f>CONCATENATE("INSERT INTO web_sgva_excel_data_T201M (LOAD_EXCEL_PK,TEMP_ID,ERROR_COL,COL_1,DEALER_ID,PERIOD_FROM,PERIOD_TO,LOAD_DATE,APPLICATION_ID,FORM_ID,RECORD_KEY) VALUES (WEB_SGVA_EXCEL_DATA_SEQ.nextval,'N201M','PART I_",ROW('PART I'!A2),"','",'PART I'!A2,"',","$$",")")</f>
        <v>INSERT INTO web_sgva_excel_data_T201M (LOAD_EXCEL_PK,TEMP_ID,ERROR_COL,COL_1,DEALER_ID,PERIOD_FROM,PERIOD_TO,LOAD_DATE,APPLICATION_ID,FORM_ID,RECORD_KEY) VALUES (WEB_SGVA_EXCEL_DATA_SEQ.nextval,'N201M','PART I_2','Basic Details',$$)</v>
      </c>
    </row>
    <row r="3" spans="1:12">
      <c r="A3" s="45" t="str">
        <f>CONCATENATE("INSERT INTO web_sgva_excel_data_T201M (LOAD_EXCEL_PK,TEMP_ID,ERROR_COL,COL_1,COL_2,DEALER_ID,PERIOD_FROM,PERIOD_TO,LOAD_DATE,APPLICATION_ID,FORM_ID,RECORD_KEY) VALUES (WEB_SGVA_EXCEL_DATA_SEQ.nextval,'N201M','PART I_",ROW('PART I'!A3),"','",'PART I'!A3,"',",IF(ISNUMBER('PART I'!B3),CONCATENATE("to_char((to_date('30/12/1899','dd/mm/yyyy')+",'PART I'!B3,"),'dd/mm/yyyy')"),CONCATENATE("'",'PART I'!B3,"'")),",$$",")")</f>
        <v>INSERT INTO web_sgva_excel_data_T201M (LOAD_EXCEL_PK,TEMP_ID,ERROR_COL,COL_1,COL_2,DEALER_ID,PERIOD_FROM,PERIOD_TO,LOAD_DATE,APPLICATION_ID,FORM_ID,RECORD_KEY) VALUES (WEB_SGVA_EXCEL_DATA_SEQ.nextval,'N201M','PART I_3','Date of original return (dd/mm/yyyy or dd-mon-yyyy)','',$$)</v>
      </c>
    </row>
    <row r="4" spans="1:12">
      <c r="A4" s="45" t="str">
        <f>CONCATENATE("INSERT INTO web_sgva_excel_data_T201M (LOAD_EXCEL_PK,TEMP_ID,ERROR_COL,COL_1,COL_2,DEALER_ID,PERIOD_FROM,PERIOD_TO,LOAD_DATE,APPLICATION_ID,FORM_ID,RECORD_KEY) VALUES (WEB_SGVA_EXCEL_DATA_SEQ.nextval,'N201M','PART I_",ROW('PART I'!A4),"','",'PART I'!A4,"','",'PART I'!B4,"',","$$",")")</f>
        <v>INSERT INTO web_sgva_excel_data_T201M (LOAD_EXCEL_PK,TEMP_ID,ERROR_COL,COL_1,COL_2,DEALER_ID,PERIOD_FROM,PERIOD_TO,LOAD_DATE,APPLICATION_ID,FORM_ID,RECORD_KEY) VALUES (WEB_SGVA_EXCEL_DATA_SEQ.nextval,'N201M','PART I_4','Acknowledgement No. of original return','',$$)</v>
      </c>
    </row>
    <row r="5" spans="1:12">
      <c r="A5" s="45" t="str">
        <f>CONCATENATE("INSERT INTO web_sgva_excel_data_T201M (LOAD_EXCEL_PK,TEMP_ID,ERROR_COL,COL_1,COL_2,DEALER_ID,PERIOD_FROM,PERIOD_TO,LOAD_DATE,APPLICATION_ID,FORM_ID,RECORD_KEY) VALUES (WEB_SGVA_EXCEL_DATA_SEQ.nextval,'N201M','PART I_",ROW('PART I'!A5),"','",'PART I'!A5,"','",'PART I'!B5,"',","$$",")")</f>
        <v>INSERT INTO web_sgva_excel_data_T201M (LOAD_EXCEL_PK,TEMP_ID,ERROR_COL,COL_1,COL_2,DEALER_ID,PERIOD_FROM,PERIOD_TO,LOAD_DATE,APPLICATION_ID,FORM_ID,RECORD_KEY) VALUES (WEB_SGVA_EXCEL_DATA_SEQ.nextval,'N201M','PART I_5','Attach a note explaining the revisions','',$$)</v>
      </c>
    </row>
    <row r="6" spans="1:12">
      <c r="A6" s="45" t="str">
        <f>CONCATENATE("INSERT INTO web_sgva_excel_data_T201M (LOAD_EXCEL_PK,TEMP_ID,ERROR_COL,COL_1,DEALER_ID,PERIOD_FROM,PERIOD_TO,LOAD_DATE,APPLICATION_ID,FORM_ID,RECORD_KEY) VALUES (WEB_SGVA_EXCEL_DATA_SEQ.nextval,'N201M','PART I_",ROW('PART I'!A6),"','",'PART I'!A6,"',","$$",")")</f>
        <v>INSERT INTO web_sgva_excel_data_T201M (LOAD_EXCEL_PK,TEMP_ID,ERROR_COL,COL_1,DEALER_ID,PERIOD_FROM,PERIOD_TO,LOAD_DATE,APPLICATION_ID,FORM_ID,RECORD_KEY) VALUES (WEB_SGVA_EXCEL_DATA_SEQ.nextval,'N201M','PART I_6','Turnover of sales and purchases',$$)</v>
      </c>
    </row>
    <row r="7" spans="1:12">
      <c r="A7" s="45" t="str">
        <f>CONCATENATE("INSERT INTO web_sgva_excel_data_T201M (LOAD_EXCEL_PK,TEMP_ID,ERROR_COL,COL_1,COL_2,COL_3,DEALER_ID,PERIOD_FROM,PERIOD_TO,LOAD_DATE,APPLICATION_ID,FORM_ID,RECORD_KEY) VALUES (WEB_SGVA_EXCEL_DATA_SEQ.nextval,'N201M','PART I_",ROW('PART I'!A7),"','",'PART I'!A7,"','",'PART I'!B7,"','",'PART I'!C7,"',","$$",")")</f>
        <v>INSERT INTO web_sgva_excel_data_T201M (LOAD_EXCEL_PK,TEMP_ID,ERROR_COL,COL_1,COL_2,COL_3,DEALER_ID,PERIOD_FROM,PERIOD_TO,LOAD_DATE,APPLICATION_ID,FORM_ID,RECORD_KEY) VALUES (WEB_SGVA_EXCEL_DATA_SEQ.nextval,'N201M','PART I_7','Description of sales and purchases','Sales','Purchase',$$)</v>
      </c>
    </row>
    <row r="8" spans="1:12">
      <c r="A8" s="45" t="str">
        <f>CONCATENATE("INSERT INTO web_sgva_excel_data_T201M (LOAD_EXCEL_PK,TEMP_ID,ERROR_COL,COL_1,COL_2,COL_3,DEALER_ID,PERIOD_FROM,PERIOD_TO,LOAD_DATE,APPLICATION_ID,FORM_ID,RECORD_KEY) VALUES (WEB_SGVA_EXCEL_DATA_SEQ.nextval,'N201M','PART I_",ROW('PART I'!A8),"','",'PART I'!A8,"','",'PART I'!B8,"','",'PART I'!C8,"',","$$",")")</f>
        <v>INSERT INTO web_sgva_excel_data_T201M (LOAD_EXCEL_PK,TEMP_ID,ERROR_COL,COL_1,COL_2,COL_3,DEALER_ID,PERIOD_FROM,PERIOD_TO,LOAD_DATE,APPLICATION_ID,FORM_ID,RECORD_KEY) VALUES (WEB_SGVA_EXCEL_DATA_SEQ.nextval,'N201M','PART I_8','01 Total turnover.','5039227.8','3220822.96',$$)</v>
      </c>
    </row>
    <row r="9" spans="1:12">
      <c r="A9" s="45" t="str">
        <f>CONCATENATE("INSERT INTO web_sgva_excel_data_T201M (LOAD_EXCEL_PK,TEMP_ID,ERROR_COL,COL_1,COL_2,COL_3,DEALER_ID,PERIOD_FROM,PERIOD_TO,LOAD_DATE,APPLICATION_ID,FORM_ID,RECORD_KEY) VALUES (WEB_SGVA_EXCEL_DATA_SEQ.nextval,'N201M','PART I_",ROW('PART I'!A9),"','",'PART I'!A9,"','",'PART I'!B9,"','",'PART I'!C9,"',","$$",")")</f>
        <v>INSERT INTO web_sgva_excel_data_T201M (LOAD_EXCEL_PK,TEMP_ID,ERROR_COL,COL_1,COL_2,COL_3,DEALER_ID,PERIOD_FROM,PERIOD_TO,LOAD_DATE,APPLICATION_ID,FORM_ID,RECORD_KEY) VALUES (WEB_SGVA_EXCEL_DATA_SEQ.nextval,'N201M','PART I_9','02 Deduct','','',$$)</v>
      </c>
    </row>
    <row r="10" spans="1:12">
      <c r="A10" s="45" t="str">
        <f>CONCATENATE("INSERT INTO web_sgva_excel_data_T201M (LOAD_EXCEL_PK,TEMP_ID,ERROR_COL,COL_1,COL_2,COL_3,DEALER_ID,PERIOD_FROM,PERIOD_TO,LOAD_DATE,APPLICATION_ID,FORM_ID,RECORD_KEY) VALUES (WEB_SGVA_EXCEL_DATA_SEQ.nextval,'N201M','PART I_",ROW('PART I'!A10),"','",'PART I'!A10,"','",'PART I'!B10,"','",'PART I'!C10,"',","$$",")")</f>
        <v>INSERT INTO web_sgva_excel_data_T201M (LOAD_EXCEL_PK,TEMP_ID,ERROR_COL,COL_1,COL_2,COL_3,DEALER_ID,PERIOD_FROM,PERIOD_TO,LOAD_DATE,APPLICATION_ID,FORM_ID,RECORD_KEY) VALUES (WEB_SGVA_EXCEL_DATA_SEQ.nextval,'N201M','PART I_10','02.1 Exempted from tax under section 5(1)','','',$$)</v>
      </c>
    </row>
    <row r="11" spans="1:12">
      <c r="A11" s="45" t="str">
        <f>CONCATENATE("INSERT INTO web_sgva_excel_data_T201M (LOAD_EXCEL_PK,TEMP_ID,ERROR_COL,COL_1,COL_2,COL_3,DEALER_ID,PERIOD_FROM,PERIOD_TO,LOAD_DATE,APPLICATION_ID,FORM_ID,RECORD_KEY) VALUES (WEB_SGVA_EXCEL_DATA_SEQ.nextval,'N201M','PART I_",ROW('PART I'!A11),"','",'PART I'!A11,"','",'PART I'!B11,"','",'PART I'!C11,"',","$$",")")</f>
        <v>INSERT INTO web_sgva_excel_data_T201M (LOAD_EXCEL_PK,TEMP_ID,ERROR_COL,COL_1,COL_2,COL_3,DEALER_ID,PERIOD_FROM,PERIOD_TO,LOAD_DATE,APPLICATION_ID,FORM_ID,RECORD_KEY) VALUES (WEB_SGVA_EXCEL_DATA_SEQ.nextval,'N201M','PART I_11','02.2 Exempted from tax under section 5(2)','139195','',$$)</v>
      </c>
    </row>
    <row r="12" spans="1:12">
      <c r="A12" s="45" t="str">
        <f>CONCATENATE("INSERT INTO web_sgva_excel_data_T201M (LOAD_EXCEL_PK,TEMP_ID,ERROR_COL,COL_1,COL_2,COL_3,DEALER_ID,PERIOD_FROM,PERIOD_TO,LOAD_DATE,APPLICATION_ID,FORM_ID,RECORD_KEY) VALUES (WEB_SGVA_EXCEL_DATA_SEQ.nextval,'N201M','PART I_",ROW('PART I'!A12),"','",'PART I'!A12,"','",'PART I'!B12,"','",'PART I'!C12,"',","$$",")")</f>
        <v>INSERT INTO web_sgva_excel_data_T201M (LOAD_EXCEL_PK,TEMP_ID,ERROR_COL,COL_1,COL_2,COL_3,DEALER_ID,PERIOD_FROM,PERIOD_TO,LOAD_DATE,APPLICATION_ID,FORM_ID,RECORD_KEY) VALUES (WEB_SGVA_EXCEL_DATA_SEQ.nextval,'N201M','PART I_12','02.3 Branch transfer or consignment to and from outside the State.','','',$$)</v>
      </c>
    </row>
    <row r="13" spans="1:12">
      <c r="A13" s="45" t="str">
        <f>CONCATENATE("INSERT INTO web_sgva_excel_data_T201M (LOAD_EXCEL_PK,TEMP_ID,ERROR_COL,COL_1,COL_2,COL_3,DEALER_ID,PERIOD_FROM,PERIOD_TO,LOAD_DATE,APPLICATION_ID,FORM_ID,RECORD_KEY) VALUES (WEB_SGVA_EXCEL_DATA_SEQ.nextval,'N201M','PART I_",ROW('PART I'!A13),"','",'PART I'!A13,"','",'PART I'!B13,"','",'PART I'!C13,"',","$$",")")</f>
        <v>INSERT INTO web_sgva_excel_data_T201M (LOAD_EXCEL_PK,TEMP_ID,ERROR_COL,COL_1,COL_2,COL_3,DEALER_ID,PERIOD_FROM,PERIOD_TO,LOAD_DATE,APPLICATION_ID,FORM_ID,RECORD_KEY) VALUES (WEB_SGVA_EXCEL_DATA_SEQ.nextval,'N201M','PART I_13','(a) of the goods manufactured','','',$$)</v>
      </c>
    </row>
    <row r="14" spans="1:12">
      <c r="A14" s="45" t="str">
        <f>CONCATENATE("INSERT INTO web_sgva_excel_data_T201M (LOAD_EXCEL_PK,TEMP_ID,ERROR_COL,COL_1,COL_2,COL_3,DEALER_ID,PERIOD_FROM,PERIOD_TO,LOAD_DATE,APPLICATION_ID,FORM_ID,RECORD_KEY) VALUES (WEB_SGVA_EXCEL_DATA_SEQ.nextval,'N201M','PART I_",ROW('PART I'!A14),"','",'PART I'!A14,"','",'PART I'!B14,"','",'PART I'!C14,"',","$$",")")</f>
        <v>INSERT INTO web_sgva_excel_data_T201M (LOAD_EXCEL_PK,TEMP_ID,ERROR_COL,COL_1,COL_2,COL_3,DEALER_ID,PERIOD_FROM,PERIOD_TO,LOAD_DATE,APPLICATION_ID,FORM_ID,RECORD_KEY) VALUES (WEB_SGVA_EXCEL_DATA_SEQ.nextval,'N201M','PART I_14','(b) other than (a) above','','',$$)</v>
      </c>
    </row>
    <row r="15" spans="1:12">
      <c r="A15" s="45" t="str">
        <f>CONCATENATE("INSERT INTO web_sgva_excel_data_T201M (LOAD_EXCEL_PK,TEMP_ID,ERROR_COL,COL_1,COL_2,COL_3,DEALER_ID,PERIOD_FROM,PERIOD_TO,LOAD_DATE,APPLICATION_ID,FORM_ID,RECORD_KEY) VALUES (WEB_SGVA_EXCEL_DATA_SEQ.nextval,'N201M','PART I_",ROW('PART I'!A15),"','",'PART I'!A15,"','",'PART I'!B15,"','",'PART I'!C15,"',","$$",")")</f>
        <v>INSERT INTO web_sgva_excel_data_T201M (LOAD_EXCEL_PK,TEMP_ID,ERROR_COL,COL_1,COL_2,COL_3,DEALER_ID,PERIOD_FROM,PERIOD_TO,LOAD_DATE,APPLICATION_ID,FORM_ID,RECORD_KEY) VALUES (WEB_SGVA_EXCEL_DATA_SEQ.nextval,'N201M','PART I_15','02.4 Purchases not qualifying for tax credit as per section 11(8) read with section 11(5)','','',$$)</v>
      </c>
    </row>
    <row r="16" spans="1:12">
      <c r="A16" s="45" t="str">
        <f>CONCATENATE("INSERT INTO web_sgva_excel_data_T201M (LOAD_EXCEL_PK,TEMP_ID,ERROR_COL,COL_1,COL_2,COL_3,DEALER_ID,PERIOD_FROM,PERIOD_TO,LOAD_DATE,APPLICATION_ID,FORM_ID,RECORD_KEY) VALUES (WEB_SGVA_EXCEL_DATA_SEQ.nextval,'N201M','PART I_",ROW('PART I'!A16),"','",'PART I'!A16,"','",'PART I'!B16,"','",'PART I'!C16,"',","$$",")")</f>
        <v>INSERT INTO web_sgva_excel_data_T201M (LOAD_EXCEL_PK,TEMP_ID,ERROR_COL,COL_1,COL_2,COL_3,DEALER_ID,PERIOD_FROM,PERIOD_TO,LOAD_DATE,APPLICATION_ID,FORM_ID,RECORD_KEY) VALUES (WEB_SGVA_EXCEL_DATA_SEQ.nextval,'N201M','PART I_16','02.5 Reduction as per item 37 of Annexure-III','766764','812593.35',$$)</v>
      </c>
    </row>
    <row r="17" spans="1:1">
      <c r="A17" s="45" t="str">
        <f>CONCATENATE("INSERT INTO web_sgva_excel_data_T201M (LOAD_EXCEL_PK,TEMP_ID,ERROR_COL,COL_1,COL_2,COL_3,DEALER_ID,PERIOD_FROM,PERIOD_TO,LOAD_DATE,APPLICATION_ID,FORM_ID,RECORD_KEY) VALUES (WEB_SGVA_EXCEL_DATA_SEQ.nextval,'N201M','PART I_",ROW('PART I'!A17),"','",'PART I'!A17,"','",'PART I'!B17,"','",'PART I'!C17,"',","$$",")")</f>
        <v>INSERT INTO web_sgva_excel_data_T201M (LOAD_EXCEL_PK,TEMP_ID,ERROR_COL,COL_1,COL_2,COL_3,DEALER_ID,PERIOD_FROM,PERIOD_TO,LOAD_DATE,APPLICATION_ID,FORM_ID,RECORD_KEY) VALUES (WEB_SGVA_EXCEL_DATA_SEQ.nextval,'N201M','PART I_17','02.6 Charges towards labour,service and other charges referred to in sub-clause (c) of clause (30) of section 2','','',$$)</v>
      </c>
    </row>
    <row r="18" spans="1:1">
      <c r="A18" s="45" t="str">
        <f>CONCATENATE("INSERT INTO web_sgva_excel_data_T201M (LOAD_EXCEL_PK,TEMP_ID,ERROR_COL,COL_1,COL_2,COL_3,DEALER_ID,PERIOD_FROM,PERIOD_TO,LOAD_DATE,APPLICATION_ID,FORM_ID,RECORD_KEY) VALUES (WEB_SGVA_EXCEL_DATA_SEQ.nextval,'N201M','PART I_",ROW('PART I'!A18),"','",'PART I'!A18,"','",'PART I'!B18,"','",'PART I'!C18,"',","$$",")")</f>
        <v>INSERT INTO web_sgva_excel_data_T201M (LOAD_EXCEL_PK,TEMP_ID,ERROR_COL,COL_1,COL_2,COL_3,DEALER_ID,PERIOD_FROM,PERIOD_TO,LOAD_DATE,APPLICATION_ID,FORM_ID,RECORD_KEY) VALUES (WEB_SGVA_EXCEL_DATA_SEQ.nextval,'N201M','PART I_18','Total of (02.1) to (02.6)','905959','812593.35',$$)</v>
      </c>
    </row>
    <row r="19" spans="1:1">
      <c r="A19" s="45" t="str">
        <f>CONCATENATE("INSERT INTO web_sgva_excel_data_T201M (LOAD_EXCEL_PK,TEMP_ID,ERROR_COL,COL_1,COL_2,COL_3,DEALER_ID,PERIOD_FROM,PERIOD_TO,LOAD_DATE,APPLICATION_ID,FORM_ID,RECORD_KEY) VALUES (WEB_SGVA_EXCEL_DATA_SEQ.nextval,'N201M','PART I_",ROW('PART I'!A19),"','",'PART I'!A19,"','",'PART I'!B19,"','",'PART I'!C19,"',","$$",")")</f>
        <v>INSERT INTO web_sgva_excel_data_T201M (LOAD_EXCEL_PK,TEMP_ID,ERROR_COL,COL_1,COL_2,COL_3,DEALER_ID,PERIOD_FROM,PERIOD_TO,LOAD_DATE,APPLICATION_ID,FORM_ID,RECORD_KEY) VALUES (WEB_SGVA_EXCEL_DATA_SEQ.nextval,'N201M','PART I_19','03 Net Taxable Turnover (01-02)','4133268.8','2408229.61',$$)</v>
      </c>
    </row>
    <row r="20" spans="1:1">
      <c r="A20" s="45" t="str">
        <f>CONCATENATE("INSERT INTO web_sgva_excel_data_T201M (LOAD_EXCEL_PK,TEMP_ID,ERROR_COL,COL_1,DEALER_ID,PERIOD_FROM,PERIOD_TO,LOAD_DATE,APPLICATION_ID,FORM_ID,RECORD_KEY) VALUES (WEB_SGVA_EXCEL_DATA_SEQ.nextval,'N201M','PART II_",ROW('PART II'!A1),"','",'PART II'!A1,"',","$$",")")</f>
        <v>INSERT INTO web_sgva_excel_data_T201M (LOAD_EXCEL_PK,TEMP_ID,ERROR_COL,COL_1,DEALER_ID,PERIOD_FROM,PERIOD_TO,LOAD_DATE,APPLICATION_ID,FORM_ID,RECORD_KEY) VALUES (WEB_SGVA_EXCEL_DATA_SEQ.nextval,'N201M','PART II_1','Output Tax ',$$)</v>
      </c>
    </row>
    <row r="21" spans="1:1">
      <c r="A21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II'!A2),"','",'PART II'!A2,"','",'PART II'!B2,"','",'PART II'!C2,"','",'PART II'!D2,"','",'PART II'!E2,"','",'PART II'!F2,"','",'PART II'!G2,"','",'PART II'!H2,"',","$$",")")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II_2','Rate of Tax*','Tax Type*','Commodity*','HSN Code','Turnover excluding tax.*','Tax payable.*','Additional Tax','Total Turnover including tax.*',$$)</v>
      </c>
    </row>
    <row r="22" spans="1:1">
      <c r="A22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II'!A3),"','",'PART II'!A3,"','",'PART II'!B3,"','",'PART II'!C3,"','",'PART II'!D3,"','",'PART II'!E3,"','",'PART II'!F3,"','",'PART II'!G3,"','",'PART II'!H3,"',","$$",")")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II_3','4','output tax','others','','3324196.3','132967.8','33243.2','3490407.3',$$)</v>
      </c>
    </row>
    <row r="23" spans="1:1">
      <c r="A23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II'!A4),"','",'PART II'!A4,"','",'PART II'!B4,"','",'PART II'!C4,"','",'PART II'!D4,"','",'PART II'!E4,"','",'PART II'!F4,"','",'PART II'!G4,"','",'PART II'!H4,"',","$$",")")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II_4','4','output tax','others','','7130','385.2','96.3','7611.5',$$)</v>
      </c>
    </row>
    <row r="24" spans="1:1">
      <c r="A24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II'!A5),"','",'PART II'!A5,"','",'PART II'!B5,"','",'PART II'!C5,"','",'PART II'!D5,"','",'PART II'!E5,"','",'PART II'!F5,"','",'PART II'!G5,"','",'PART II'!H5,"',","$$",")")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II_5','12.5','output tax','others','','552390','69049','13811','635250',$$)</v>
      </c>
    </row>
    <row r="25" spans="1:1">
      <c r="A25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II'!A6),"','",'PART II'!A6,"','",'PART II'!B6,"','",'PART II'!C6,"','",'PART II'!D6,"','",'PART II'!E6,"','",'PART II'!F6,"','",'PART II'!G6,"','",'PART II'!H6,"',","$$",")")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II_6','12.5','output tax','others','','0','0','0','0',$$)</v>
      </c>
    </row>
    <row r="26" spans="1:1">
      <c r="A26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II'!A7),"','",'PART II'!A7,"','",'PART II'!B7,"','",'PART II'!C7,"','",'PART II'!D7,"','",'PART II'!E7,"','",'PART II'!F7,"','",'PART II'!G7,"','",'PART II'!H7,"',","$$",")")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II_7','','','','','','','','',$$)</v>
      </c>
    </row>
    <row r="27" spans="1:1">
      <c r="A27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II'!A8),"','",'PART II'!A8,"','",'PART II'!B8,"','",'PART II'!C8,"','",'PART II'!D8,"','",'PART II'!E8,"','",'PART II'!F8,"','",'PART II'!G8,"','",'PART II'!H8,"',","$$",")")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II_8','','','','','','','','',$$)</v>
      </c>
    </row>
    <row r="28" spans="1:1">
      <c r="A28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II'!A9),"','",'PART II'!A9,"','",'PART II'!B9,"','",'PART II'!C9,"','",'PART II'!D9,"','",'PART II'!E9,"','",'PART II'!F9,"','",'PART II'!G9,"','",'PART II'!H9,"',","$$",")")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II_9','','','','','','','','',$$)</v>
      </c>
    </row>
    <row r="29" spans="1:1">
      <c r="A29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II'!A10),"','",'PART II'!A10,"','",'PART II'!B10,"','",'PART II'!C10,"','",'PART II'!D10,"','",'PART II'!E10,"','",'PART II'!F10,"','",'PART II'!G10,"','",'PART II'!H10,"',","$$",")")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II_10','','','','','','','','',$$)</v>
      </c>
    </row>
    <row r="30" spans="1:1">
      <c r="A30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II'!A11),"','",'PART II'!A11,"','",'PART II'!B11,"','",'PART II'!C11,"','",'PART II'!D11,"','",'PART II'!E11,"','",'PART II'!F11,"','",'PART II'!G11,"','",'PART II'!H11,"',","$$",")")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II_11','','','','','','','','',$$)</v>
      </c>
    </row>
    <row r="31" spans="1:1">
      <c r="A31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II'!A12),"','",'PART II'!A12,"','",'PART II'!B12,"','",'PART II'!C12,"','",'PART II'!D12,"','",'PART II'!E12,"','",'PART II'!F12,"','",'PART II'!G12,"','",'PART II'!H12,"',","$$",")")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II_12','','','','','','','','',$$)</v>
      </c>
    </row>
    <row r="32" spans="1:1">
      <c r="A32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II'!A13),"','",'PART II'!A13,"','",'PART II'!B13,"','",'PART II'!C13,"','",'PART II'!D13,"','",'PART II'!E13,"','",'PART II'!F13,"','",'PART II'!G13,"','",'PART II'!H13,"',","$$",")")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II_13','','','','','','','','',$$)</v>
      </c>
    </row>
    <row r="33" spans="1:1">
      <c r="A33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II'!A14),"','",'PART II'!A14,"','",'PART II'!B14,"','",'PART II'!C14,"','",'PART II'!D14,"','",'PART II'!E14,"','",'PART II'!F14,"','",'PART II'!G14,"','",'PART II'!H14,"',","$$",")")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II_14','','','','','','','','',$$)</v>
      </c>
    </row>
    <row r="34" spans="1:1">
      <c r="A34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II'!A15),"','",'PART II'!A15,"','",'PART II'!B15,"','",'PART II'!C15,"','",'PART II'!D15,"','",'PART II'!E15,"','",'PART II'!F15,"','",'PART II'!G15,"','",'PART II'!H15,"',","$$",")")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II_15','','','','','','','','',$$)</v>
      </c>
    </row>
    <row r="35" spans="1:1">
      <c r="A35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II'!A16),"','",'PART II'!A16,"','",'PART II'!B16,"','",'PART II'!C16,"','",'PART II'!D16,"','",'PART II'!E16,"','",'PART II'!F16,"','",'PART II'!G16,"','",'PART II'!H16,"',","$$",")")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II_16','','','','','','','','',$$)</v>
      </c>
    </row>
    <row r="36" spans="1:1">
      <c r="A36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II'!A17),"','",'PART II'!A17,"','",'PART II'!B17,"','",'PART II'!C17,"','",'PART II'!D17,"','",'PART II'!E17,"','",'PART II'!F17,"','",'PART II'!G17,"','",'PART II'!H17,"',","$$",")")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II_17','','','','','','','','',$$)</v>
      </c>
    </row>
    <row r="37" spans="1:1">
      <c r="A37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II'!A18),"','",'PART II'!A18,"','",'PART II'!B18,"','",'PART II'!C18,"','",'PART II'!D18,"','",'PART II'!E18,"','",'PART II'!F18,"','",'PART II'!G18,"','",'PART II'!H18,"',","$$",")")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II_18','','','','','','','','',$$)</v>
      </c>
    </row>
    <row r="38" spans="1:1">
      <c r="A38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II'!A19),"','",'PART II'!A19,"','",'PART II'!B19,"','",'PART II'!C19,"','",'PART II'!D19,"','",'PART II'!E19,"','",'PART II'!F19,"','",'PART II'!G19,"','",'PART II'!H19,"',","$$",")")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II_19','','','','','','','','',$$)</v>
      </c>
    </row>
    <row r="39" spans="1:1">
      <c r="A39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II'!A20),"','",'PART II'!A20,"','",'PART II'!B20,"','",'PART II'!C20,"','",'PART II'!D20,"','",'PART II'!E20,"','",'PART II'!F20,"','",'PART II'!G20,"','",'PART II'!H20,"',","$$",")")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II_20','','','','','','','','',$$)</v>
      </c>
    </row>
    <row r="40" spans="1:1">
      <c r="A40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II'!A21),"','",'PART II'!A21,"','",'PART II'!B21,"','",'PART II'!C21,"','",'PART II'!D21,"','",'PART II'!E21,"','",'PART II'!F21,"','",'PART II'!G21,"','",'PART II'!H21,"',","$$",")")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II_21','','','','','','','','',$$)</v>
      </c>
    </row>
    <row r="41" spans="1:1">
      <c r="A41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II'!A22),"','",'PART II'!A22,"','",'PART II'!B22,"','",'PART II'!C22,"','",'PART II'!D22,"','",'PART II'!E22,"','",'PART II'!F22,"','",'PART II'!G22,"','",'PART II'!H22,"',","$$",")")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II_22','','','','','','','','',$$)</v>
      </c>
    </row>
    <row r="42" spans="1:1">
      <c r="A42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II'!A23),"','",'PART II'!A23,"','",'PART II'!B23,"','",'PART II'!C23,"','",'PART II'!D23,"','",'PART II'!E23,"','",'PART II'!F23,"','",'PART II'!G23,"','",'PART II'!H23,"',","$$",")")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II_23','','','','','','','','',$$)</v>
      </c>
    </row>
    <row r="43" spans="1:1">
      <c r="A43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II'!A24),"','",'PART II'!A24,"','",'PART II'!B24,"','",'PART II'!C24,"','",'PART II'!D24,"','",'PART II'!E24,"','",'PART II'!F24,"','",'PART II'!G24,"','",'PART II'!H24,"',","$$",")")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II_24','','','','','','','','',$$)</v>
      </c>
    </row>
    <row r="44" spans="1:1">
      <c r="A44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II'!A25),"','",'PART II'!A25,"','",'PART II'!B25,"','",'PART II'!C25,"','",'PART II'!D25,"','",'PART II'!E25,"','",'PART II'!F25,"','",'PART II'!G25,"','",'PART II'!H25,"',","$$",")")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II_25','','','','','','','','',$$)</v>
      </c>
    </row>
    <row r="45" spans="1:1">
      <c r="A45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II'!A26),"','",'PART II'!A26,"','",'PART II'!B26,"','",'PART II'!C26,"','",'PART II'!D26,"','",'PART II'!E26,"','",'PART II'!F26,"','",'PART II'!G26,"','",'PART II'!H26,"',","$$",")")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II_26','','','','','','','','',$$)</v>
      </c>
    </row>
    <row r="46" spans="1:1">
      <c r="A46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II'!A27),"','",'PART II'!A27,"','",'PART II'!B27,"','",'PART II'!C27,"','",'PART II'!D27,"','",'PART II'!E27,"','",'PART II'!F27,"','",'PART II'!G27,"','",'PART II'!H27,"',","$$",")")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II_27','','','','','','','','',$$)</v>
      </c>
    </row>
    <row r="47" spans="1:1">
      <c r="A47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II'!A28),"','",'PART II'!A28,"','",'PART II'!B28,"','",'PART II'!C28,"','",'PART II'!D28,"','",'PART II'!E28,"','",'PART II'!F28,"','",'PART II'!G28,"','",'PART II'!H28,"',","$$",")")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II_28','','','','','','','','',$$)</v>
      </c>
    </row>
    <row r="48" spans="1:1">
      <c r="A48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II'!A29),"','",'PART II'!A29,"','",'PART II'!B29,"','",'PART II'!C29,"','",'PART II'!D29,"','",'PART II'!E29,"','",'PART II'!F29,"','",'PART II'!G29,"','",'PART II'!H29,"',","$$",")")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II_29','','','','','','','','',$$)</v>
      </c>
    </row>
    <row r="49" spans="1:1">
      <c r="A49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II'!A30),"','",'PART II'!A30,"','",'PART II'!B30,"','",'PART II'!C30,"','",'PART II'!D30,"','",'PART II'!E30,"','",'PART II'!F30,"','",'PART II'!G30,"','",'PART II'!H30,"',","$$",")")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II_30','','','','','','','','',$$)</v>
      </c>
    </row>
    <row r="50" spans="1:1">
      <c r="A50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II'!A31),"','",'PART II'!A31,"','",'PART II'!B31,"','",'PART II'!C31,"','",'PART II'!D31,"','",'PART II'!E31,"','",'PART II'!F31,"','",'PART II'!G31,"','",'PART II'!H31,"',","$$",")")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II_31','','','','','','','','',$$)</v>
      </c>
    </row>
    <row r="51" spans="1:1">
      <c r="A51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II'!A32),"','",'PART II'!A32,"','",'PART II'!B32,"','",'PART II'!C32,"','",'PART II'!D32,"','",'PART II'!E32,"','",'PART II'!F32,"','",'PART II'!G32,"','",'PART II'!H32,"',","$$",")")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II_32','','','','','','','','',$$)</v>
      </c>
    </row>
    <row r="52" spans="1:1">
      <c r="A52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II'!A33),"','",'PART II'!A33,"','",'PART II'!B33,"','",'PART II'!C33,"','",'PART II'!D33,"','",'PART II'!E33,"','",'PART II'!F33,"','",'PART II'!G33,"','",'PART II'!H33,"',","$$",")")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II_33','','','','','','','','',$$)</v>
      </c>
    </row>
    <row r="53" spans="1:1">
      <c r="A53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II'!A34),"','",'PART II'!A34,"','",'PART II'!B34,"','",'PART II'!C34,"','",'PART II'!D34,"','",'PART II'!E34,"','",'PART II'!F34,"','",'PART II'!G34,"','",'PART II'!H34,"',","$$",")")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II_34','','','','','','','','',$$)</v>
      </c>
    </row>
    <row r="54" spans="1:1">
      <c r="A54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II'!A35),"','",'PART II'!A35,"','",'PART II'!B35,"','",'PART II'!C35,"','",'PART II'!D35,"','",'PART II'!E35,"','",'PART II'!F35,"','",'PART II'!G35,"','",'PART II'!H35,"',","$$",")")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II_35','','','','','','','','',$$)</v>
      </c>
    </row>
    <row r="55" spans="1:1">
      <c r="A55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II'!A36),"','",'PART II'!A36,"','",'PART II'!B36,"','",'PART II'!C36,"','",'PART II'!D36,"','",'PART II'!E36,"','",'PART II'!F36,"','",'PART II'!G36,"','",'PART II'!H36,"',","$$",")")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II_36','','','','','','','','',$$)</v>
      </c>
    </row>
    <row r="56" spans="1:1">
      <c r="A56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II'!A37),"','",'PART II'!A37,"','",'PART II'!B37,"','",'PART II'!C37,"','",'PART II'!D37,"','",'PART II'!E37,"','",'PART II'!F37,"','",'PART II'!G37,"','",'PART II'!H37,"',","$$",")")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II_37','','','','','','','','',$$)</v>
      </c>
    </row>
    <row r="57" spans="1:1">
      <c r="A57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II'!A38),"','",'PART II'!A38,"','",'PART II'!B38,"','",'PART II'!C38,"','",'PART II'!D38,"','",'PART II'!E38,"','",'PART II'!F38,"','",'PART II'!G38,"','",'PART II'!H38,"',","$$",")")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II_38','','','','','','','','',$$)</v>
      </c>
    </row>
    <row r="58" spans="1:1">
      <c r="A58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II'!A39),"','",'PART II'!A39,"','",'PART II'!B39,"','",'PART II'!C39,"','",'PART II'!D39,"','",'PART II'!E39,"','",'PART II'!F39,"','",'PART II'!G39,"','",'PART II'!H39,"',","$$",")")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II_39','','','','','','','','',$$)</v>
      </c>
    </row>
    <row r="59" spans="1:1">
      <c r="A59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II'!A40),"','",'PART II'!A40,"','",'PART II'!B40,"','",'PART II'!C40,"','",'PART II'!D40,"','",'PART II'!E40,"','",'PART II'!F40,"','",'PART II'!G40,"','",'PART II'!H40,"',","$$",")")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II_40','','','','','','','','',$$)</v>
      </c>
    </row>
    <row r="60" spans="1:1">
      <c r="A60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II'!A41),"','",'PART II'!A41,"','",'PART II'!B41,"','",'PART II'!C41,"','",'PART II'!D41,"','",'PART II'!E41,"','",'PART II'!F41,"','",'PART II'!G41,"','",'PART II'!H41,"',","$$",")")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II_41','','','','','','','','',$$)</v>
      </c>
    </row>
    <row r="61" spans="1:1">
      <c r="A61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II'!A42),"','",'PART II'!A42,"','",'PART II'!B42,"','",'PART II'!C42,"','",'PART II'!D42,"','",'PART II'!E42,"','",'PART II'!F42,"','",'PART II'!G42,"','",'PART II'!H42,"',","$$",")")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II_42','','','','','','','','',$$)</v>
      </c>
    </row>
    <row r="62" spans="1:1">
      <c r="A62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II'!A43),"','",'PART II'!A43,"','",'PART II'!B43,"','",'PART II'!C43,"','",'PART II'!D43,"','",'PART II'!E43,"','",'PART II'!F43,"','",'PART II'!G43,"','",'PART II'!H43,"',","$$",")")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II_43','','','','','','','','',$$)</v>
      </c>
    </row>
    <row r="63" spans="1:1">
      <c r="A63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II'!A44),"','",'PART II'!A44,"','",'PART II'!B44,"','",'PART II'!C44,"','",'PART II'!D44,"','",'PART II'!E44,"','",'PART II'!F44,"','",'PART II'!G44,"','",'PART II'!H44,"',","$$",")")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II_44','','','','','','','','',$$)</v>
      </c>
    </row>
    <row r="64" spans="1:1">
      <c r="A64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II'!A45),"','",'PART II'!A45,"','",'PART II'!B45,"','",'PART II'!C45,"','",'PART II'!D45,"','",'PART II'!E45,"','",'PART II'!F45,"','",'PART II'!G45,"','",'PART II'!H45,"',","$$",")")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II_45','','','','','','','','',$$)</v>
      </c>
    </row>
    <row r="65" spans="1:1">
      <c r="A65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II'!A46),"','",'PART II'!A46,"','",'PART II'!B46,"','",'PART II'!C46,"','",'PART II'!D46,"','",'PART II'!E46,"','",'PART II'!F46,"','",'PART II'!G46,"','",'PART II'!H46,"',","$$",")")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II_46','','','','','','','','',$$)</v>
      </c>
    </row>
    <row r="66" spans="1:1">
      <c r="A66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II'!A47),"','",'PART II'!A47,"','",'PART II'!B47,"','",'PART II'!C47,"','",'PART II'!D47,"','",'PART II'!E47,"','",'PART II'!F47,"','",'PART II'!G47,"','",'PART II'!H47,"',","$$",")")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II_47','','','','','','','','',$$)</v>
      </c>
    </row>
    <row r="67" spans="1:1">
      <c r="A67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II'!A48),"','",'PART II'!A48,"','",'PART II'!B48,"','",'PART II'!C48,"','",'PART II'!D48,"','",'PART II'!E48,"','",'PART II'!F48,"','",'PART II'!G48,"','",'PART II'!H48,"',","$$",")")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II_48','','','','','','','','',$$)</v>
      </c>
    </row>
    <row r="68" spans="1:1">
      <c r="A68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II'!A49),"','",'PART II'!A49,"','",'PART II'!B49,"','",'PART II'!C49,"','",'PART II'!D49,"','",'PART II'!E49,"','",'PART II'!F49,"','",'PART II'!G49,"','",'PART II'!H49,"',","$$",")")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II_49','','','','','','','','',$$)</v>
      </c>
    </row>
    <row r="69" spans="1:1">
      <c r="A69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II'!A50),"','",'PART II'!A50,"','",'PART II'!B50,"','",'PART II'!C50,"','",'PART II'!D50,"','",'PART II'!E50,"','",'PART II'!F50,"','",'PART II'!G50,"','",'PART II'!H50,"',","$$",")")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II_50','','','','','','','','',$$)</v>
      </c>
    </row>
    <row r="70" spans="1:1">
      <c r="A70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II'!A51),"','",'PART II'!A51,"','",'PART II'!B51,"','",'PART II'!C51,"','",'PART II'!D51,"','",'PART II'!E51,"','",'PART II'!F51,"','",'PART II'!G51,"','",'PART II'!H51,"',","$$",")")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II_51','','','','','','','','',$$)</v>
      </c>
    </row>
    <row r="71" spans="1:1">
      <c r="A71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II'!A52),"','",'PART II'!A52,"','",'PART II'!B52,"','",'PART II'!C52,"','",'PART II'!D52,"','",'PART II'!E52,"','",'PART II'!F52,"','",'PART II'!G52,"','",'PART II'!H52,"',","$$",")")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II_52','','','','','','','','',$$)</v>
      </c>
    </row>
    <row r="72" spans="1:1">
      <c r="A72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II'!A53),"','",'PART II'!A53,"','",'PART II'!B53,"','",'PART II'!C53,"','",'PART II'!D53,"','",'PART II'!E53,"','",'PART II'!F53,"','",'PART II'!G53,"','",'PART II'!H53,"',","$$",")")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II_53','','','','','','','','',$$)</v>
      </c>
    </row>
    <row r="73" spans="1:1">
      <c r="A73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II'!A54),"','",'PART II'!A54,"','",'PART II'!B54,"','",'PART II'!C54,"','",'PART II'!D54,"','",'PART II'!E54,"','",'PART II'!F54,"','",'PART II'!G54,"','",'PART II'!H54,"',","$$",")")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II_54','','','','','','','','',$$)</v>
      </c>
    </row>
    <row r="74" spans="1:1">
      <c r="A74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II'!A55),"','",'PART II'!A55,"','",'PART II'!B55,"','",'PART II'!C55,"','",'PART II'!D55,"','",'PART II'!E55,"','",'PART II'!F55,"','",'PART II'!G55,"','",'PART II'!H55,"',","$$",")")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II_55','','','','','','','','',$$)</v>
      </c>
    </row>
    <row r="75" spans="1:1">
      <c r="A75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II'!A56),"','",'PART II'!A56,"','",'PART II'!B56,"','",'PART II'!C56,"','",'PART II'!D56,"','",'PART II'!E56,"','",'PART II'!F56,"','",'PART II'!G56,"','",'PART II'!H56,"',","$$",")")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II_56','','','','','','','','',$$)</v>
      </c>
    </row>
    <row r="76" spans="1:1">
      <c r="A76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II'!A57),"','",'PART II'!A57,"','",'PART II'!B57,"','",'PART II'!C57,"','",'PART II'!D57,"','",'PART II'!E57,"','",'PART II'!F57,"','",'PART II'!G57,"','",'PART II'!H57,"',","$$",")")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II_57','','','','','','','','',$$)</v>
      </c>
    </row>
    <row r="77" spans="1:1">
      <c r="A77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II'!A58),"','",'PART II'!A58,"','",'PART II'!B58,"','",'PART II'!C58,"','",'PART II'!D58,"','",'PART II'!E58,"','",'PART II'!F58,"','",'PART II'!G58,"','",'PART II'!H58,"',","$$",")")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II_58','','','','','','','','',$$)</v>
      </c>
    </row>
    <row r="78" spans="1:1">
      <c r="A78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II'!A59),"','",'PART II'!A59,"','",'PART II'!B59,"','",'PART II'!C59,"','",'PART II'!D59,"','",'PART II'!E59,"','",'PART II'!F59,"','",'PART II'!G59,"','",'PART II'!H59,"',","$$",")")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II_59','','','','','','','','',$$)</v>
      </c>
    </row>
    <row r="79" spans="1:1">
      <c r="A79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II'!A60),"','",'PART II'!A60,"','",'PART II'!B60,"','",'PART II'!C60,"','",'PART II'!D60,"','",'PART II'!E60,"','",'PART II'!F60,"','",'PART II'!G60,"','",'PART II'!H60,"',","$$",")")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II_60','','','','','','','','',$$)</v>
      </c>
    </row>
    <row r="80" spans="1:1">
      <c r="A80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II'!A61),"','",'PART II'!A61,"','",'PART II'!B61,"','",'PART II'!C61,"','",'PART II'!D61,"','",'PART II'!E61,"','",'PART II'!F61,"','",'PART II'!G61,"','",'PART II'!H61,"',","$$",")")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II_61','','','','','','','','',$$)</v>
      </c>
    </row>
    <row r="81" spans="1:1">
      <c r="A81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II'!A62),"','",'PART II'!A62,"','",'PART II'!B62,"','",'PART II'!C62,"','",'PART II'!D62,"','",'PART II'!E62,"','",'PART II'!F62,"','",'PART II'!G62,"','",'PART II'!H62,"',","$$",")")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II_62','','','','','','','','',$$)</v>
      </c>
    </row>
    <row r="82" spans="1:1">
      <c r="A82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II'!A63),"','",'PART II'!A63,"','",'PART II'!B63,"','",'PART II'!C63,"','",'PART II'!D63,"','",'PART II'!E63,"','",'PART II'!F63,"','",'PART II'!G63,"','",'PART II'!H63,"',","$$",")")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II_63','','','','','','','','',$$)</v>
      </c>
    </row>
    <row r="83" spans="1:1">
      <c r="A83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II'!A64),"','",'PART II'!A64,"','",'PART II'!B64,"','",'PART II'!C64,"','",'PART II'!D64,"','",'PART II'!E64,"','",'PART II'!F64,"','",'PART II'!G64,"','",'PART II'!H64,"',","$$",")")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II_64','','','','','','','','',$$)</v>
      </c>
    </row>
    <row r="84" spans="1:1">
      <c r="A84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II'!A65),"','",'PART II'!A65,"','",'PART II'!B65,"','",'PART II'!C65,"','",'PART II'!D65,"','",'PART II'!E65,"','",'PART II'!F65,"','",'PART II'!G65,"','",'PART II'!H65,"',","$$",")")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II_65','','','','','','','','',$$)</v>
      </c>
    </row>
    <row r="85" spans="1:1">
      <c r="A85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II'!A66),"','",'PART II'!A66,"','",'PART II'!B66,"','",'PART II'!C66,"','",'PART II'!D66,"','",'PART II'!E66,"','",'PART II'!F66,"','",'PART II'!G66,"','",'PART II'!H66,"',","$$",")")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II_66','','','','','','','','',$$)</v>
      </c>
    </row>
    <row r="86" spans="1:1">
      <c r="A86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II'!A67),"','",'PART II'!A67,"','",'PART II'!B67,"','",'PART II'!C67,"','",'PART II'!D67,"','",'PART II'!E67,"','",'PART II'!F67,"','",'PART II'!G67,"','",'PART II'!H67,"',","$$",")")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II_67','','','','','','','','',$$)</v>
      </c>
    </row>
    <row r="87" spans="1:1">
      <c r="A87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II'!A68),"','",'PART II'!A68,"','",'PART II'!B68,"','",'PART II'!C68,"','",'PART II'!D68,"','",'PART II'!E68,"','",'PART II'!F68,"','",'PART II'!G68,"','",'PART II'!H68,"',","$$",")")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II_68','','','','','','','','',$$)</v>
      </c>
    </row>
    <row r="88" spans="1:1">
      <c r="A88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II'!A69),"','",'PART II'!A69,"','",'PART II'!B69,"','",'PART II'!C69,"','",'PART II'!D69,"','",'PART II'!E69,"','",'PART II'!F69,"','",'PART II'!G69,"','",'PART II'!H69,"',","$$",")")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II_69','','','','','','','','',$$)</v>
      </c>
    </row>
    <row r="89" spans="1:1">
      <c r="A89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II'!A70),"','",'PART II'!A70,"','",'PART II'!B70,"','",'PART II'!C70,"','",'PART II'!D70,"','",'PART II'!E70,"','",'PART II'!F70,"','",'PART II'!G70,"','",'PART II'!H70,"',","$$",")")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II_70','','','','','','','','',$$)</v>
      </c>
    </row>
    <row r="90" spans="1:1">
      <c r="A90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II'!A71),"','",'PART II'!A71,"','",'PART II'!B71,"','",'PART II'!C71,"','",'PART II'!D71,"','",'PART II'!E71,"','",'PART II'!F71,"','",'PART II'!G71,"','",'PART II'!H71,"',","$$",")")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II_71','','','','','','','','',$$)</v>
      </c>
    </row>
    <row r="91" spans="1:1">
      <c r="A91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II'!A72),"','",'PART II'!A72,"','",'PART II'!B72,"','",'PART II'!C72,"','",'PART II'!D72,"','",'PART II'!E72,"','",'PART II'!F72,"','",'PART II'!G72,"','",'PART II'!H72,"',","$$",")")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II_72','','','','','','','','',$$)</v>
      </c>
    </row>
    <row r="92" spans="1:1">
      <c r="A92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II'!A73),"','",'PART II'!A73,"','",'PART II'!B73,"','",'PART II'!C73,"','",'PART II'!D73,"','",'PART II'!E73,"','",'PART II'!F73,"','",'PART II'!G73,"','",'PART II'!H73,"',","$$",")")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II_73','','','','','','','','',$$)</v>
      </c>
    </row>
    <row r="93" spans="1:1">
      <c r="A93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II'!A74),"','",'PART II'!A74,"','",'PART II'!B74,"','",'PART II'!C74,"','",'PART II'!D74,"','",'PART II'!E74,"','",'PART II'!F74,"','",'PART II'!G74,"','",'PART II'!H74,"',","$$",")")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II_74','','','','','','','','',$$)</v>
      </c>
    </row>
    <row r="94" spans="1:1">
      <c r="A94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II'!A75),"','",'PART II'!A75,"','",'PART II'!B75,"','",'PART II'!C75,"','",'PART II'!D75,"','",'PART II'!E75,"','",'PART II'!F75,"','",'PART II'!G75,"','",'PART II'!H75,"',","$$",")")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II_75','','','','','','','','',$$)</v>
      </c>
    </row>
    <row r="95" spans="1:1">
      <c r="A95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II'!A76),"','",'PART II'!A76,"','",'PART II'!B76,"','",'PART II'!C76,"','",'PART II'!D76,"','",'PART II'!E76,"','",'PART II'!F76,"','",'PART II'!G76,"','",'PART II'!H76,"',","$$",")")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II_76','','','','','','','','',$$)</v>
      </c>
    </row>
    <row r="96" spans="1:1">
      <c r="A96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II'!A77),"','",'PART II'!A77,"','",'PART II'!B77,"','",'PART II'!C77,"','",'PART II'!D77,"','",'PART II'!E77,"','",'PART II'!F77,"','",'PART II'!G77,"','",'PART II'!H77,"',","$$",")")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II_77','','','','','','','','',$$)</v>
      </c>
    </row>
    <row r="97" spans="1:1">
      <c r="A97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II'!A78),"','",'PART II'!A78,"','",'PART II'!B78,"','",'PART II'!C78,"','",'PART II'!D78,"','",'PART II'!E78,"','",'PART II'!F78,"','",'PART II'!G78,"','",'PART II'!H78,"',","$$",")")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II_78','','','','','','','','',$$)</v>
      </c>
    </row>
    <row r="98" spans="1:1">
      <c r="A98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II'!A79),"','",'PART II'!A79,"','",'PART II'!B79,"','",'PART II'!C79,"','",'PART II'!D79,"','",'PART II'!E79,"','",'PART II'!F79,"','",'PART II'!G79,"','",'PART II'!H79,"',","$$",")")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II_79','','','','','','','','',$$)</v>
      </c>
    </row>
    <row r="99" spans="1:1">
      <c r="A99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II'!A80),"','",'PART II'!A80,"','",'PART II'!B80,"','",'PART II'!C80,"','",'PART II'!D80,"','",'PART II'!E80,"','",'PART II'!F80,"','",'PART II'!G80,"','",'PART II'!H80,"',","$$",")")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II_80','','','','','','','','',$$)</v>
      </c>
    </row>
    <row r="100" spans="1:1">
      <c r="A100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II'!A81),"','",'PART II'!A81,"','",'PART II'!B81,"','",'PART II'!C81,"','",'PART II'!D81,"','",'PART II'!E81,"','",'PART II'!F81,"','",'PART II'!G81,"','",'PART II'!H81,"',","$$",")")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II_81','','','','','','','','',$$)</v>
      </c>
    </row>
    <row r="101" spans="1:1">
      <c r="A101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II'!A82),"','",'PART II'!A82,"','",'PART II'!B82,"','",'PART II'!C82,"','",'PART II'!D82,"','",'PART II'!E82,"','",'PART II'!F82,"','",'PART II'!G82,"','",'PART II'!H82,"',","$$",")")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II_82','','','','','','','','',$$)</v>
      </c>
    </row>
    <row r="102" spans="1:1">
      <c r="A102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II'!A83),"','",'PART II'!A83,"','",'PART II'!B83,"','",'PART II'!C83,"','",'PART II'!D83,"','",'PART II'!E83,"','",'PART II'!F83,"','",'PART II'!G83,"','",'PART II'!H83,"',","$$",")")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II_83','','','','','','','','',$$)</v>
      </c>
    </row>
    <row r="103" spans="1:1">
      <c r="A103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II'!A84),"','",'PART II'!A84,"','",'PART II'!B84,"','",'PART II'!C84,"','",'PART II'!D84,"','",'PART II'!E84,"','",'PART II'!F84,"','",'PART II'!G84,"','",'PART II'!H84,"',","$$",")")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II_84','','','','','','','','',$$)</v>
      </c>
    </row>
    <row r="104" spans="1:1">
      <c r="A104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II'!A85),"','",'PART II'!A85,"','",'PART II'!B85,"','",'PART II'!C85,"','",'PART II'!D85,"','",'PART II'!E85,"','",'PART II'!F85,"','",'PART II'!G85,"','",'PART II'!H85,"',","$$",")")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II_85','','','','','','','','',$$)</v>
      </c>
    </row>
    <row r="105" spans="1:1">
      <c r="A105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II'!A86),"','",'PART II'!A86,"','",'PART II'!B86,"','",'PART II'!C86,"','",'PART II'!D86,"','",'PART II'!E86,"','",'PART II'!F86,"','",'PART II'!G86,"','",'PART II'!H86,"',","$$",")")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II_86','','','','','','','','',$$)</v>
      </c>
    </row>
    <row r="106" spans="1:1">
      <c r="A106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II'!A87),"','",'PART II'!A87,"','",'PART II'!B87,"','",'PART II'!C87,"','",'PART II'!D87,"','",'PART II'!E87,"','",'PART II'!F87,"','",'PART II'!G87,"','",'PART II'!H87,"',","$$",")")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II_87','','','','','','','','',$$)</v>
      </c>
    </row>
    <row r="107" spans="1:1">
      <c r="A107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II'!A88),"','",'PART II'!A88,"','",'PART II'!B88,"','",'PART II'!C88,"','",'PART II'!D88,"','",'PART II'!E88,"','",'PART II'!F88,"','",'PART II'!G88,"','",'PART II'!H88,"',","$$",")")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II_88','','','','','','','','',$$)</v>
      </c>
    </row>
    <row r="108" spans="1:1">
      <c r="A108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II'!A89),"','",'PART II'!A89,"','",'PART II'!B89,"','",'PART II'!C89,"','",'PART II'!D89,"','",'PART II'!E89,"','",'PART II'!F89,"','",'PART II'!G89,"','",'PART II'!H89,"',","$$",")")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II_89','','','','','','','','',$$)</v>
      </c>
    </row>
    <row r="109" spans="1:1">
      <c r="A109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II'!A90),"','",'PART II'!A90,"','",'PART II'!B90,"','",'PART II'!C90,"','",'PART II'!D90,"','",'PART II'!E90,"','",'PART II'!F90,"','",'PART II'!G90,"','",'PART II'!H90,"',","$$",")")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II_90','','','','','','','','',$$)</v>
      </c>
    </row>
    <row r="110" spans="1:1">
      <c r="A110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II'!A91),"','",'PART II'!A91,"','",'PART II'!B91,"','",'PART II'!C91,"','",'PART II'!D91,"','",'PART II'!E91,"','",'PART II'!F91,"','",'PART II'!G91,"','",'PART II'!H91,"',","$$",")")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II_91','','','','','','','','',$$)</v>
      </c>
    </row>
    <row r="111" spans="1:1">
      <c r="A111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II'!A92),"','",'PART II'!A92,"','",'PART II'!B92,"','",'PART II'!C92,"','",'PART II'!D92,"','",'PART II'!E92,"','",'PART II'!F92,"','",'PART II'!G92,"','",'PART II'!H92,"',","$$",")")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II_92','','','','','','','','',$$)</v>
      </c>
    </row>
    <row r="112" spans="1:1">
      <c r="A112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II'!A93),"','",'PART II'!A93,"','",'PART II'!B93,"','",'PART II'!C93,"','",'PART II'!D93,"','",'PART II'!E93,"','",'PART II'!F93,"','",'PART II'!G93,"','",'PART II'!H93,"',","$$",")")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II_93','','','','','','','','',$$)</v>
      </c>
    </row>
    <row r="113" spans="1:1">
      <c r="A113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II'!A94),"','",'PART II'!A94,"','",'PART II'!B94,"','",'PART II'!C94,"','",'PART II'!D94,"','",'PART II'!E94,"','",'PART II'!F94,"','",'PART II'!G94,"','",'PART II'!H94,"',","$$",")")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II_94','','','','','','','','',$$)</v>
      </c>
    </row>
    <row r="114" spans="1:1">
      <c r="A114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II'!A95),"','",'PART II'!A95,"','",'PART II'!B95,"','",'PART II'!C95,"','",'PART II'!D95,"','",'PART II'!E95,"','",'PART II'!F95,"','",'PART II'!G95,"','",'PART II'!H95,"',","$$",")")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II_95','','','','','','','','',$$)</v>
      </c>
    </row>
    <row r="115" spans="1:1">
      <c r="A115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II'!A96),"','",'PART II'!A96,"','",'PART II'!B96,"','",'PART II'!C96,"','",'PART II'!D96,"','",'PART II'!E96,"','",'PART II'!F96,"','",'PART II'!G96,"','",'PART II'!H96,"',","$$",")")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II_96','','','','','','','','',$$)</v>
      </c>
    </row>
    <row r="116" spans="1:1">
      <c r="A116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II'!A97),"','",'PART II'!A97,"','",'PART II'!B97,"','",'PART II'!C97,"','",'PART II'!D97,"','",'PART II'!E97,"','",'PART II'!F97,"','",'PART II'!G97,"','",'PART II'!H97,"',","$$",")")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II_97','','','','','','','','',$$)</v>
      </c>
    </row>
    <row r="117" spans="1:1">
      <c r="A117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II'!A98),"','",'PART II'!A98,"','",'PART II'!B98,"','",'PART II'!C98,"','",'PART II'!D98,"','",'PART II'!E98,"','",'PART II'!F98,"','",'PART II'!G98,"','",'PART II'!H98,"',","$$",")")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II_98','','','','','','','','',$$)</v>
      </c>
    </row>
    <row r="118" spans="1:1">
      <c r="A118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I_",ROW('PART II'!A99),"','",'PART II'!A99,"','",'PART II'!B99,"','",'PART II'!C99,"','",'PART II'!D99,"','",'PART II'!E99,"','",'PART II'!F99,"','",'PART II'!G99,"','",'PART II'!H99,"',","$$",")")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I_99','','','','','','','','',$$)</v>
      </c>
    </row>
    <row r="119" spans="1:1">
      <c r="A119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I_",ROW('PART II'!A100),"','",'PART II'!A100,"','",'PART II'!B100,"','",'PART II'!C100,"','",'PART II'!D100,"','",'PART II'!E100,"','",'PART II'!F100,"','",'PART II'!G100,"','",'PART II'!H100,"',","$$",")")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I_100','','','','','','','','',$$)</v>
      </c>
    </row>
    <row r="120" spans="1:1">
      <c r="A120" s="45" t="str">
        <f>CONCATENATE("INSERT INTO web_sgva_excel_data_T201M (LOAD_EXCEL_PK,TEMP_ID,ERROR_COL,COL_1,COL_2,COL_3,COL_4,COL_5,COL_6,COL_7,COL_8,DEALER_ID,PERIOD_FROM,PERIOD_TO,LOAD_DATE,APPLICATION_ID,FORM_ID,RECORD_KEY) VALUES (WEB_SGVA_EXCEL_DATA_SEQ.nextval,'N201M','PART II_",ROW('PART II'!A101),"','",'PART II'!A101,"','",'PART II'!B101,"','",'PART II'!C101,"','",'PART II'!D101,"','",'PART II'!E101,"','",'PART II'!F101,"','",'PART II'!G101,"','",'PART II'!H101,"',","$$",")")</f>
        <v>INSERT INTO web_sgva_excel_data_T201M (LOAD_EXCEL_PK,TEMP_ID,ERROR_COL,COL_1,COL_2,COL_3,COL_4,COL_5,COL_6,COL_7,COL_8,DEALER_ID,PERIOD_FROM,PERIOD_TO,LOAD_DATE,APPLICATION_ID,FORM_ID,RECORD_KEY) VALUES (WEB_SGVA_EXCEL_DATA_SEQ.nextval,'N201M','PART II_101','Total of Output Tax','','','','','','','',$$)</v>
      </c>
    </row>
    <row r="121" spans="1:1">
      <c r="A121" s="45" t="str">
        <f>CONCATENATE("INSERT INTO web_sgva_excel_data_T201M (LOAD_EXCEL_PK,TEMP_ID,ERROR_COL,COL_1,COL_2,COL_3,COL_4,COL_5,DEALER_ID,PERIOD_FROM,PERIOD_TO,LOAD_DATE,APPLICATION_ID,FORM_ID,RECORD_KEY) VALUES (WEB_SGVA_EXCEL_DATA_SEQ.nextval,'N201M','PART II_",ROW('PART II'!A102),"','",'PART II'!A102,"','",'PART II'!E102,"','",'PART II'!F102,"','",'PART II'!G102,"','",'PART II'!H102,"',","$$",")")</f>
        <v>INSERT INTO web_sgva_excel_data_T201M (LOAD_EXCEL_PK,TEMP_ID,ERROR_COL,COL_1,COL_2,COL_3,COL_4,COL_5,DEALER_ID,PERIOD_FROM,PERIOD_TO,LOAD_DATE,APPLICATION_ID,FORM_ID,RECORD_KEY) VALUES (WEB_SGVA_EXCEL_DATA_SEQ.nextval,'N201M','PART II_102','Total*','3883716.3','202402','47150.5','4133268.8',$$)</v>
      </c>
    </row>
    <row r="122" spans="1:1">
      <c r="A122" s="45" t="str">
        <f>CONCATENATE("INSERT INTO web_sgva_excel_data_T201M (LOAD_EXCEL_PK,TEMP_ID,ERROR_COL,COL_1,COL_2,DEALER_ID,PERIOD_FROM,PERIOD_TO,LOAD_DATE,APPLICATION_ID,FORM_ID,RECORD_KEY) VALUES (WEB_SGVA_EXCEL_DATA_SEQ.nextval,'N201M','PART II_",ROW('PART II'!A103),"','",'PART II'!A103,"','",'PART II'!C103,"',","$$",")")</f>
        <v>INSERT INTO web_sgva_excel_data_T201M (LOAD_EXCEL_PK,TEMP_ID,ERROR_COL,COL_1,COL_2,DEALER_ID,PERIOD_FROM,PERIOD_TO,LOAD_DATE,APPLICATION_ID,FORM_ID,RECORD_KEY) VALUES (WEB_SGVA_EXCEL_DATA_SEQ.nextval,'N201M','PART II_103','04.1 Total Output Tax','249552.5',$$)</v>
      </c>
    </row>
    <row r="123" spans="1:1">
      <c r="A123" s="45" t="str">
        <f>CONCATENATE("INSERT INTO web_sgva_excel_data_T201M (LOAD_EXCEL_PK,TEMP_ID,ERROR_COL,COL_1,COL_2,DEALER_ID,PERIOD_FROM,PERIOD_TO,LOAD_DATE,APPLICATION_ID,FORM_ID,RECORD_KEY) VALUES (WEB_SGVA_EXCEL_DATA_SEQ.nextval,'N201M','PART II_",ROW('PART II'!A104),"','",'PART II'!A104,"','",'PART II'!C104,"',","$$",")")</f>
        <v>INSERT INTO web_sgva_excel_data_T201M (LOAD_EXCEL_PK,TEMP_ID,ERROR_COL,COL_1,COL_2,DEALER_ID,PERIOD_FROM,PERIOD_TO,LOAD_DATE,APPLICATION_ID,FORM_ID,RECORD_KEY) VALUES (WEB_SGVA_EXCEL_DATA_SEQ.nextval,'N201M','PART II_104','04.2 Total Tax Payable on Purchase of taxable goods under section 9','0',$$)</v>
      </c>
    </row>
    <row r="124" spans="1:1">
      <c r="A124" s="45" t="str">
        <f>CONCATENATE("INSERT INTO web_sgva_excel_data_T201M (LOAD_EXCEL_PK,TEMP_ID,ERROR_COL,COL_1,COL_2,DEALER_ID,PERIOD_FROM,PERIOD_TO,LOAD_DATE,APPLICATION_ID,FORM_ID,RECORD_KEY) VALUES (WEB_SGVA_EXCEL_DATA_SEQ.nextval,'N201M','PART II_",ROW('PART II'!A105),"','",'PART II'!A105,"','",'PART II'!C105,"',","$$",")")</f>
        <v>INSERT INTO web_sgva_excel_data_T201M (LOAD_EXCEL_PK,TEMP_ID,ERROR_COL,COL_1,COL_2,DEALER_ID,PERIOD_FROM,PERIOD_TO,LOAD_DATE,APPLICATION_ID,FORM_ID,RECORD_KEY) VALUES (WEB_SGVA_EXCEL_DATA_SEQ.nextval,'N201M','PART II_105','Tax Liability','249552.5',$$)</v>
      </c>
    </row>
    <row r="125" spans="1:1">
      <c r="A125" s="45" t="str">
        <f>CONCATENATE("INSERT INTO web_sgva_excel_data_T201M (LOAD_EXCEL_PK,TEMP_ID,ERROR_COL,COL_1,DEALER_ID,PERIOD_FROM,PERIOD_TO,LOAD_DATE,APPLICATION_ID,FORM_ID,RECORD_KEY) VALUES (WEB_SGVA_EXCEL_DATA_SEQ.nextval,'N201M','PART III_",ROW('PART III'!A1),"','",'PART III'!A1,"',","$$",")")</f>
        <v>INSERT INTO web_sgva_excel_data_T201M (LOAD_EXCEL_PK,TEMP_ID,ERROR_COL,COL_1,DEALER_ID,PERIOD_FROM,PERIOD_TO,LOAD_DATE,APPLICATION_ID,FORM_ID,RECORD_KEY) VALUES (WEB_SGVA_EXCEL_DATA_SEQ.nextval,'N201M','PART III_1','Input Tax',$$)</v>
      </c>
    </row>
    <row r="126" spans="1:1">
      <c r="A126" s="45" t="str">
        <f>CONCATENATE("INSERT INTO web_sgva_excel_data_T201M (LOAD_EXCEL_PK,TEMP_ID,ERROR_COL,COL_1,COL_2,DEALER_ID,PERIOD_FROM,PERIOD_TO,LOAD_DATE,APPLICATION_ID,FORM_ID,RECORD_KEY) VALUES (WEB_SGVA_EXCEL_DATA_SEQ.nextval,'N201M','PART III_",ROW('PART III'!A2),"','",'PART III'!A2,"','",'PART III'!B2,"',","$$",")")</f>
        <v>INSERT INTO web_sgva_excel_data_T201M (LOAD_EXCEL_PK,TEMP_ID,ERROR_COL,COL_1,COL_2,DEALER_ID,PERIOD_FROM,PERIOD_TO,LOAD_DATE,APPLICATION_ID,FORM_ID,RECORD_KEY) VALUES (WEB_SGVA_EXCEL_DATA_SEQ.nextval,'N201M','PART III_2','Value of Goods(Rupees)','',$$)</v>
      </c>
    </row>
    <row r="127" spans="1:1">
      <c r="A127" s="45" t="str">
        <f>CONCATENATE("INSERT INTO web_sgva_excel_data_T201M (LOAD_EXCEL_PK,TEMP_ID,ERROR_COL,COL_1,COL_2,DEALER_ID,PERIOD_FROM,PERIOD_TO,LOAD_DATE,APPLICATION_ID,FORM_ID,RECORD_KEY) VALUES (WEB_SGVA_EXCEL_DATA_SEQ.nextval,'N201M','PART III_",ROW('PART III'!A3),"','",'PART III'!A3,"','",'PART III'!B3,"',","$$",")")</f>
        <v>INSERT INTO web_sgva_excel_data_T201M (LOAD_EXCEL_PK,TEMP_ID,ERROR_COL,COL_1,COL_2,DEALER_ID,PERIOD_FROM,PERIOD_TO,LOAD_DATE,APPLICATION_ID,FORM_ID,RECORD_KEY) VALUES (WEB_SGVA_EXCEL_DATA_SEQ.nextval,'N201M','PART III_3','05 Purchase of capital goods from registered dealers','',$$)</v>
      </c>
    </row>
    <row r="128" spans="1:1">
      <c r="A128" s="45" t="str">
        <f>CONCATENATE("INSERT INTO web_sgva_excel_data_T201M (LOAD_EXCEL_PK,TEMP_ID,ERROR_COL,COL_1,COL_2,DEALER_ID,PERIOD_FROM,PERIOD_TO,LOAD_DATE,APPLICATION_ID,FORM_ID,RECORD_KEY) VALUES (WEB_SGVA_EXCEL_DATA_SEQ.nextval,'N201M','PART III_",ROW('PART III'!A4),"','",'PART III'!A4,"','",'PART III'!B4,"',","$$",")")</f>
        <v>INSERT INTO web_sgva_excel_data_T201M (LOAD_EXCEL_PK,TEMP_ID,ERROR_COL,COL_1,COL_2,DEALER_ID,PERIOD_FROM,PERIOD_TO,LOAD_DATE,APPLICATION_ID,FORM_ID,RECORD_KEY) VALUES (WEB_SGVA_EXCEL_DATA_SEQ.nextval,'N201M','PART III_4','06 Purchases of taxable goods other than capital goods from registered dealers.','1595636.26',$$)</v>
      </c>
    </row>
    <row r="129" spans="1:1">
      <c r="A129" s="45" t="str">
        <f>CONCATENATE("INSERT INTO web_sgva_excel_data_T201M (LOAD_EXCEL_PK,TEMP_ID,ERROR_COL,COL_1,COL_2,DEALER_ID,PERIOD_FROM,PERIOD_TO,LOAD_DATE,APPLICATION_ID,FORM_ID,RECORD_KEY) VALUES (WEB_SGVA_EXCEL_DATA_SEQ.nextval,'N201M','PART III_",ROW('PART III'!A5),"','",'PART III'!A5,"','",'PART III'!B5,"',","$$",")")</f>
        <v>INSERT INTO web_sgva_excel_data_T201M (LOAD_EXCEL_PK,TEMP_ID,ERROR_COL,COL_1,COL_2,DEALER_ID,PERIOD_FROM,PERIOD_TO,LOAD_DATE,APPLICATION_ID,FORM_ID,RECORD_KEY) VALUES (WEB_SGVA_EXCEL_DATA_SEQ.nextval,'N201M','PART III_5','07 Purchases of taxable goods from a person other than registered dealer.','',$$)</v>
      </c>
    </row>
    <row r="130" spans="1:1">
      <c r="A130" s="45" t="str">
        <f>CONCATENATE("INSERT INTO web_sgva_excel_data_T201M (LOAD_EXCEL_PK,TEMP_ID,ERROR_COL,COL_1,COL_2,DEALER_ID,PERIOD_FROM,PERIOD_TO,LOAD_DATE,APPLICATION_ID,FORM_ID,RECORD_KEY) VALUES (WEB_SGVA_EXCEL_DATA_SEQ.nextval,'N201M','PART III_",ROW('PART III'!A6),"','",'PART III'!A6,"','",'PART III'!B6,"',","$$",")")</f>
        <v>INSERT INTO web_sgva_excel_data_T201M (LOAD_EXCEL_PK,TEMP_ID,ERROR_COL,COL_1,COL_2,DEALER_ID,PERIOD_FROM,PERIOD_TO,LOAD_DATE,APPLICATION_ID,FORM_ID,RECORD_KEY) VALUES (WEB_SGVA_EXCEL_DATA_SEQ.nextval,'N201M','PART III_6','Total of input tax','1595636.26',$$)</v>
      </c>
    </row>
    <row r="131" spans="1:1">
      <c r="A131" s="45" t="str">
        <f>CONCATENATE("INSERT INTO web_sgva_excel_data_T201M (LOAD_EXCEL_PK,TEMP_ID,ERROR_COL,COL_1,DEALER_ID,PERIOD_FROM,PERIOD_TO,LOAD_DATE,APPLICATION_ID,FORM_ID,RECORD_KEY) VALUES (WEB_SGVA_EXCEL_DATA_SEQ.nextval,'N201M','PART III_",ROW('PART III'!A7),"','",'PART III'!A7,"',","$$",")")</f>
        <v>INSERT INTO web_sgva_excel_data_T201M (LOAD_EXCEL_PK,TEMP_ID,ERROR_COL,COL_1,DEALER_ID,PERIOD_FROM,PERIOD_TO,LOAD_DATE,APPLICATION_ID,FORM_ID,RECORD_KEY) VALUES (WEB_SGVA_EXCEL_DATA_SEQ.nextval,'N201M','PART III_7','Calculation of input tax credit',$$)</v>
      </c>
    </row>
    <row r="132" spans="1:1">
      <c r="A132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III'!A8),"','",'PART III'!A8,"','",'PART III'!B8,"','",'PART III'!C8,"','",'PART III'!D8,"','",'PART III'!E8,"','",'PART III'!F8,"',","$$",")")</f>
        <v>INSERT INTO web_sgva_excel_data_T201M (LOAD_EXCEL_PK,TEMP_ID,ERROR_COL,COL_1,COL_2,COL_3,COL_4,COL_5,COL_6,DEALER_ID,PERIOD_FROM,PERIOD_TO,LOAD_DATE,APPLICATION_ID,FORM_ID,RECORD_KEY) VALUES (WEB_SGVA_EXCEL_DATA_SEQ.nextval,'N201M','PART III_8','Rate of Tax(input tax)*','Commodity*','HSN Code','Turnover of purchase.*','Tax charged in respect of item 5 &amp; 6.*','Additional tax',$$)</v>
      </c>
    </row>
    <row r="133" spans="1:1">
      <c r="A133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III'!A9),"','",'PART III'!A9,"','",'PART III'!B9,"','",'PART III'!C9,"','",'PART III'!D9,"','",'PART III'!E9,"','",'PART III'!F9,"',","$$",")")</f>
        <v>INSERT INTO web_sgva_excel_data_T201M (LOAD_EXCEL_PK,TEMP_ID,ERROR_COL,COL_1,COL_2,COL_3,COL_4,COL_5,COL_6,DEALER_ID,PERIOD_FROM,PERIOD_TO,LOAD_DATE,APPLICATION_ID,FORM_ID,RECORD_KEY) VALUES (WEB_SGVA_EXCEL_DATA_SEQ.nextval,'N201M','PART III_9','4','others','','1985026.8','79399.83','19851.51',$$)</v>
      </c>
    </row>
    <row r="134" spans="1:1">
      <c r="A134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III'!A10),"','",'PART III'!A10,"','",'PART III'!B10,"','",'PART III'!C10,"','",'PART III'!D10,"','",'PART III'!E10,"','",'PART III'!F10,"',","$$",")")</f>
        <v>INSERT INTO web_sgva_excel_data_T201M (LOAD_EXCEL_PK,TEMP_ID,ERROR_COL,COL_1,COL_2,COL_3,COL_4,COL_5,COL_6,DEALER_ID,PERIOD_FROM,PERIOD_TO,LOAD_DATE,APPLICATION_ID,FORM_ID,RECORD_KEY) VALUES (WEB_SGVA_EXCEL_DATA_SEQ.nextval,'N201M','PART III_10','12.5','others','','281696.93','35212.12','7042.42',$$)</v>
      </c>
    </row>
    <row r="135" spans="1:1">
      <c r="A135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III'!A11),"','",'PART III'!A11,"','",'PART III'!B11,"','",'PART III'!C11,"','",'PART III'!D11,"','",'PART III'!E11,"','",'PART III'!F11,"',","$$",")")</f>
        <v>INSERT INTO web_sgva_excel_data_T201M (LOAD_EXCEL_PK,TEMP_ID,ERROR_COL,COL_1,COL_2,COL_3,COL_4,COL_5,COL_6,DEALER_ID,PERIOD_FROM,PERIOD_TO,LOAD_DATE,APPLICATION_ID,FORM_ID,RECORD_KEY) VALUES (WEB_SGVA_EXCEL_DATA_SEQ.nextval,'N201M','PART III_11','4','others','','0','0','0',$$)</v>
      </c>
    </row>
    <row r="136" spans="1:1">
      <c r="A136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III'!A12),"','",'PART III'!A12,"','",'PART III'!B12,"','",'PART III'!C12,"','",'PART III'!D12,"','",'PART III'!E12,"','",'PART III'!F12,"',","$$",")")</f>
        <v>INSERT INTO web_sgva_excel_data_T201M (LOAD_EXCEL_PK,TEMP_ID,ERROR_COL,COL_1,COL_2,COL_3,COL_4,COL_5,COL_6,DEALER_ID,PERIOD_FROM,PERIOD_TO,LOAD_DATE,APPLICATION_ID,FORM_ID,RECORD_KEY) VALUES (WEB_SGVA_EXCEL_DATA_SEQ.nextval,'N201M','PART III_12','15','others','','0','0','0',$$)</v>
      </c>
    </row>
    <row r="137" spans="1:1">
      <c r="A137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III'!A13),"','",'PART III'!A13,"','",'PART III'!B13,"','",'PART III'!C13,"','",'PART III'!D13,"','",'PART III'!E13,"','",'PART III'!F13,"',","$$",")")</f>
        <v>INSERT INTO web_sgva_excel_data_T201M (LOAD_EXCEL_PK,TEMP_ID,ERROR_COL,COL_1,COL_2,COL_3,COL_4,COL_5,COL_6,DEALER_ID,PERIOD_FROM,PERIOD_TO,LOAD_DATE,APPLICATION_ID,FORM_ID,RECORD_KEY) VALUES (WEB_SGVA_EXCEL_DATA_SEQ.nextval,'N201M','PART III_13','','','','','','',$$)</v>
      </c>
    </row>
    <row r="138" spans="1:1">
      <c r="A138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III'!A14),"','",'PART III'!A14,"','",'PART III'!B14,"','",'PART III'!C14,"','",'PART III'!D14,"','",'PART III'!E14,"','",'PART III'!F14,"',","$$",")")</f>
        <v>INSERT INTO web_sgva_excel_data_T201M (LOAD_EXCEL_PK,TEMP_ID,ERROR_COL,COL_1,COL_2,COL_3,COL_4,COL_5,COL_6,DEALER_ID,PERIOD_FROM,PERIOD_TO,LOAD_DATE,APPLICATION_ID,FORM_ID,RECORD_KEY) VALUES (WEB_SGVA_EXCEL_DATA_SEQ.nextval,'N201M','PART III_14','','','','','','',$$)</v>
      </c>
    </row>
    <row r="139" spans="1:1">
      <c r="A139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III'!A15),"','",'PART III'!A15,"','",'PART III'!B15,"','",'PART III'!C15,"','",'PART III'!D15,"','",'PART III'!E15,"','",'PART III'!F15,"',","$$",")")</f>
        <v>INSERT INTO web_sgva_excel_data_T201M (LOAD_EXCEL_PK,TEMP_ID,ERROR_COL,COL_1,COL_2,COL_3,COL_4,COL_5,COL_6,DEALER_ID,PERIOD_FROM,PERIOD_TO,LOAD_DATE,APPLICATION_ID,FORM_ID,RECORD_KEY) VALUES (WEB_SGVA_EXCEL_DATA_SEQ.nextval,'N201M','PART III_15','','','','','','',$$)</v>
      </c>
    </row>
    <row r="140" spans="1:1">
      <c r="A140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III'!A16),"','",'PART III'!A16,"','",'PART III'!B16,"','",'PART III'!C16,"','",'PART III'!D16,"','",'PART III'!E16,"','",'PART III'!F16,"',","$$",")")</f>
        <v>INSERT INTO web_sgva_excel_data_T201M (LOAD_EXCEL_PK,TEMP_ID,ERROR_COL,COL_1,COL_2,COL_3,COL_4,COL_5,COL_6,DEALER_ID,PERIOD_FROM,PERIOD_TO,LOAD_DATE,APPLICATION_ID,FORM_ID,RECORD_KEY) VALUES (WEB_SGVA_EXCEL_DATA_SEQ.nextval,'N201M','PART III_16','','','','','','',$$)</v>
      </c>
    </row>
    <row r="141" spans="1:1">
      <c r="A141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III'!A17),"','",'PART III'!A17,"','",'PART III'!B17,"','",'PART III'!C17,"','",'PART III'!D17,"','",'PART III'!E17,"','",'PART III'!F17,"',","$$",")")</f>
        <v>INSERT INTO web_sgva_excel_data_T201M (LOAD_EXCEL_PK,TEMP_ID,ERROR_COL,COL_1,COL_2,COL_3,COL_4,COL_5,COL_6,DEALER_ID,PERIOD_FROM,PERIOD_TO,LOAD_DATE,APPLICATION_ID,FORM_ID,RECORD_KEY) VALUES (WEB_SGVA_EXCEL_DATA_SEQ.nextval,'N201M','PART III_17','','','','','','',$$)</v>
      </c>
    </row>
    <row r="142" spans="1:1">
      <c r="A142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III'!A18),"','",'PART III'!A18,"','",'PART III'!B18,"','",'PART III'!C18,"','",'PART III'!D18,"','",'PART III'!E18,"','",'PART III'!F18,"',","$$",")")</f>
        <v>INSERT INTO web_sgva_excel_data_T201M (LOAD_EXCEL_PK,TEMP_ID,ERROR_COL,COL_1,COL_2,COL_3,COL_4,COL_5,COL_6,DEALER_ID,PERIOD_FROM,PERIOD_TO,LOAD_DATE,APPLICATION_ID,FORM_ID,RECORD_KEY) VALUES (WEB_SGVA_EXCEL_DATA_SEQ.nextval,'N201M','PART III_18','','','','','','',$$)</v>
      </c>
    </row>
    <row r="143" spans="1:1">
      <c r="A143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III'!A19),"','",'PART III'!A19,"','",'PART III'!B19,"','",'PART III'!C19,"','",'PART III'!D19,"','",'PART III'!E19,"','",'PART III'!F19,"',","$$",")")</f>
        <v>INSERT INTO web_sgva_excel_data_T201M (LOAD_EXCEL_PK,TEMP_ID,ERROR_COL,COL_1,COL_2,COL_3,COL_4,COL_5,COL_6,DEALER_ID,PERIOD_FROM,PERIOD_TO,LOAD_DATE,APPLICATION_ID,FORM_ID,RECORD_KEY) VALUES (WEB_SGVA_EXCEL_DATA_SEQ.nextval,'N201M','PART III_19','','','','','','',$$)</v>
      </c>
    </row>
    <row r="144" spans="1:1">
      <c r="A144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III'!A20),"','",'PART III'!A20,"','",'PART III'!B20,"','",'PART III'!C20,"','",'PART III'!D20,"','",'PART III'!E20,"','",'PART III'!F20,"',","$$",")")</f>
        <v>INSERT INTO web_sgva_excel_data_T201M (LOAD_EXCEL_PK,TEMP_ID,ERROR_COL,COL_1,COL_2,COL_3,COL_4,COL_5,COL_6,DEALER_ID,PERIOD_FROM,PERIOD_TO,LOAD_DATE,APPLICATION_ID,FORM_ID,RECORD_KEY) VALUES (WEB_SGVA_EXCEL_DATA_SEQ.nextval,'N201M','PART III_20','','','','','','',$$)</v>
      </c>
    </row>
    <row r="145" spans="1:1">
      <c r="A145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III'!A21),"','",'PART III'!A21,"','",'PART III'!B21,"','",'PART III'!C21,"','",'PART III'!D21,"','",'PART III'!E21,"','",'PART III'!F21,"',","$$",")")</f>
        <v>INSERT INTO web_sgva_excel_data_T201M (LOAD_EXCEL_PK,TEMP_ID,ERROR_COL,COL_1,COL_2,COL_3,COL_4,COL_5,COL_6,DEALER_ID,PERIOD_FROM,PERIOD_TO,LOAD_DATE,APPLICATION_ID,FORM_ID,RECORD_KEY) VALUES (WEB_SGVA_EXCEL_DATA_SEQ.nextval,'N201M','PART III_21','','','','','','',$$)</v>
      </c>
    </row>
    <row r="146" spans="1:1">
      <c r="A146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III'!A22),"','",'PART III'!A22,"','",'PART III'!B22,"','",'PART III'!C22,"','",'PART III'!D22,"','",'PART III'!E22,"','",'PART III'!F22,"',","$$",")")</f>
        <v>INSERT INTO web_sgva_excel_data_T201M (LOAD_EXCEL_PK,TEMP_ID,ERROR_COL,COL_1,COL_2,COL_3,COL_4,COL_5,COL_6,DEALER_ID,PERIOD_FROM,PERIOD_TO,LOAD_DATE,APPLICATION_ID,FORM_ID,RECORD_KEY) VALUES (WEB_SGVA_EXCEL_DATA_SEQ.nextval,'N201M','PART III_22','','','','','','',$$)</v>
      </c>
    </row>
    <row r="147" spans="1:1">
      <c r="A147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III'!A23),"','",'PART III'!A23,"','",'PART III'!B23,"','",'PART III'!C23,"','",'PART III'!D23,"','",'PART III'!E23,"','",'PART III'!F23,"',","$$",")")</f>
        <v>INSERT INTO web_sgva_excel_data_T201M (LOAD_EXCEL_PK,TEMP_ID,ERROR_COL,COL_1,COL_2,COL_3,COL_4,COL_5,COL_6,DEALER_ID,PERIOD_FROM,PERIOD_TO,LOAD_DATE,APPLICATION_ID,FORM_ID,RECORD_KEY) VALUES (WEB_SGVA_EXCEL_DATA_SEQ.nextval,'N201M','PART III_23','','','','','','',$$)</v>
      </c>
    </row>
    <row r="148" spans="1:1">
      <c r="A148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III'!A24),"','",'PART III'!A24,"','",'PART III'!B24,"','",'PART III'!C24,"','",'PART III'!D24,"','",'PART III'!E24,"','",'PART III'!F24,"',","$$",")")</f>
        <v>INSERT INTO web_sgva_excel_data_T201M (LOAD_EXCEL_PK,TEMP_ID,ERROR_COL,COL_1,COL_2,COL_3,COL_4,COL_5,COL_6,DEALER_ID,PERIOD_FROM,PERIOD_TO,LOAD_DATE,APPLICATION_ID,FORM_ID,RECORD_KEY) VALUES (WEB_SGVA_EXCEL_DATA_SEQ.nextval,'N201M','PART III_24','','','','','','',$$)</v>
      </c>
    </row>
    <row r="149" spans="1:1">
      <c r="A149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III'!A25),"','",'PART III'!A25,"','",'PART III'!B25,"','",'PART III'!C25,"','",'PART III'!D25,"','",'PART III'!E25,"','",'PART III'!F25,"',","$$",")")</f>
        <v>INSERT INTO web_sgva_excel_data_T201M (LOAD_EXCEL_PK,TEMP_ID,ERROR_COL,COL_1,COL_2,COL_3,COL_4,COL_5,COL_6,DEALER_ID,PERIOD_FROM,PERIOD_TO,LOAD_DATE,APPLICATION_ID,FORM_ID,RECORD_KEY) VALUES (WEB_SGVA_EXCEL_DATA_SEQ.nextval,'N201M','PART III_25','','','','','','',$$)</v>
      </c>
    </row>
    <row r="150" spans="1:1">
      <c r="A150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III'!A26),"','",'PART III'!A26,"','",'PART III'!B26,"','",'PART III'!C26,"','",'PART III'!D26,"','",'PART III'!E26,"','",'PART III'!F26,"',","$$",")")</f>
        <v>INSERT INTO web_sgva_excel_data_T201M (LOAD_EXCEL_PK,TEMP_ID,ERROR_COL,COL_1,COL_2,COL_3,COL_4,COL_5,COL_6,DEALER_ID,PERIOD_FROM,PERIOD_TO,LOAD_DATE,APPLICATION_ID,FORM_ID,RECORD_KEY) VALUES (WEB_SGVA_EXCEL_DATA_SEQ.nextval,'N201M','PART III_26','','','','','','',$$)</v>
      </c>
    </row>
    <row r="151" spans="1:1">
      <c r="A151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III'!A27),"','",'PART III'!A27,"','",'PART III'!B27,"','",'PART III'!C27,"','",'PART III'!D27,"','",'PART III'!E27,"','",'PART III'!F27,"',","$$",")")</f>
        <v>INSERT INTO web_sgva_excel_data_T201M (LOAD_EXCEL_PK,TEMP_ID,ERROR_COL,COL_1,COL_2,COL_3,COL_4,COL_5,COL_6,DEALER_ID,PERIOD_FROM,PERIOD_TO,LOAD_DATE,APPLICATION_ID,FORM_ID,RECORD_KEY) VALUES (WEB_SGVA_EXCEL_DATA_SEQ.nextval,'N201M','PART III_27','','','','','','',$$)</v>
      </c>
    </row>
    <row r="152" spans="1:1">
      <c r="A152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III'!A28),"','",'PART III'!A28,"','",'PART III'!B28,"','",'PART III'!C28,"','",'PART III'!D28,"','",'PART III'!E28,"','",'PART III'!F28,"',","$$",")")</f>
        <v>INSERT INTO web_sgva_excel_data_T201M (LOAD_EXCEL_PK,TEMP_ID,ERROR_COL,COL_1,COL_2,COL_3,COL_4,COL_5,COL_6,DEALER_ID,PERIOD_FROM,PERIOD_TO,LOAD_DATE,APPLICATION_ID,FORM_ID,RECORD_KEY) VALUES (WEB_SGVA_EXCEL_DATA_SEQ.nextval,'N201M','PART III_28','','','','','','',$$)</v>
      </c>
    </row>
    <row r="153" spans="1:1">
      <c r="A153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III'!A29),"','",'PART III'!A29,"','",'PART III'!B29,"','",'PART III'!C29,"','",'PART III'!D29,"','",'PART III'!E29,"','",'PART III'!F29,"',","$$",")")</f>
        <v>INSERT INTO web_sgva_excel_data_T201M (LOAD_EXCEL_PK,TEMP_ID,ERROR_COL,COL_1,COL_2,COL_3,COL_4,COL_5,COL_6,DEALER_ID,PERIOD_FROM,PERIOD_TO,LOAD_DATE,APPLICATION_ID,FORM_ID,RECORD_KEY) VALUES (WEB_SGVA_EXCEL_DATA_SEQ.nextval,'N201M','PART III_29','','','','','','',$$)</v>
      </c>
    </row>
    <row r="154" spans="1:1">
      <c r="A154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III'!A30),"','",'PART III'!A30,"','",'PART III'!B30,"','",'PART III'!C30,"','",'PART III'!D30,"','",'PART III'!E30,"','",'PART III'!F30,"',","$$",")")</f>
        <v>INSERT INTO web_sgva_excel_data_T201M (LOAD_EXCEL_PK,TEMP_ID,ERROR_COL,COL_1,COL_2,COL_3,COL_4,COL_5,COL_6,DEALER_ID,PERIOD_FROM,PERIOD_TO,LOAD_DATE,APPLICATION_ID,FORM_ID,RECORD_KEY) VALUES (WEB_SGVA_EXCEL_DATA_SEQ.nextval,'N201M','PART III_30','','','','','','',$$)</v>
      </c>
    </row>
    <row r="155" spans="1:1">
      <c r="A155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III'!A31),"','",'PART III'!A31,"','",'PART III'!B31,"','",'PART III'!C31,"','",'PART III'!D31,"','",'PART III'!E31,"','",'PART III'!F31,"',","$$",")")</f>
        <v>INSERT INTO web_sgva_excel_data_T201M (LOAD_EXCEL_PK,TEMP_ID,ERROR_COL,COL_1,COL_2,COL_3,COL_4,COL_5,COL_6,DEALER_ID,PERIOD_FROM,PERIOD_TO,LOAD_DATE,APPLICATION_ID,FORM_ID,RECORD_KEY) VALUES (WEB_SGVA_EXCEL_DATA_SEQ.nextval,'N201M','PART III_31','','','','','','',$$)</v>
      </c>
    </row>
    <row r="156" spans="1:1">
      <c r="A156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III'!A32),"','",'PART III'!A32,"','",'PART III'!B32,"','",'PART III'!C32,"','",'PART III'!D32,"','",'PART III'!E32,"','",'PART III'!F32,"',","$$",")")</f>
        <v>INSERT INTO web_sgva_excel_data_T201M (LOAD_EXCEL_PK,TEMP_ID,ERROR_COL,COL_1,COL_2,COL_3,COL_4,COL_5,COL_6,DEALER_ID,PERIOD_FROM,PERIOD_TO,LOAD_DATE,APPLICATION_ID,FORM_ID,RECORD_KEY) VALUES (WEB_SGVA_EXCEL_DATA_SEQ.nextval,'N201M','PART III_32','','','','','','',$$)</v>
      </c>
    </row>
    <row r="157" spans="1:1">
      <c r="A157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III'!A33),"','",'PART III'!A33,"','",'PART III'!B33,"','",'PART III'!C33,"','",'PART III'!D33,"','",'PART III'!E33,"','",'PART III'!F33,"',","$$",")")</f>
        <v>INSERT INTO web_sgva_excel_data_T201M (LOAD_EXCEL_PK,TEMP_ID,ERROR_COL,COL_1,COL_2,COL_3,COL_4,COL_5,COL_6,DEALER_ID,PERIOD_FROM,PERIOD_TO,LOAD_DATE,APPLICATION_ID,FORM_ID,RECORD_KEY) VALUES (WEB_SGVA_EXCEL_DATA_SEQ.nextval,'N201M','PART III_33','','','','','','',$$)</v>
      </c>
    </row>
    <row r="158" spans="1:1">
      <c r="A158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III'!A34),"','",'PART III'!A34,"','",'PART III'!B34,"','",'PART III'!C34,"','",'PART III'!D34,"','",'PART III'!E34,"','",'PART III'!F34,"',","$$",")")</f>
        <v>INSERT INTO web_sgva_excel_data_T201M (LOAD_EXCEL_PK,TEMP_ID,ERROR_COL,COL_1,COL_2,COL_3,COL_4,COL_5,COL_6,DEALER_ID,PERIOD_FROM,PERIOD_TO,LOAD_DATE,APPLICATION_ID,FORM_ID,RECORD_KEY) VALUES (WEB_SGVA_EXCEL_DATA_SEQ.nextval,'N201M','PART III_34','','','','','','',$$)</v>
      </c>
    </row>
    <row r="159" spans="1:1">
      <c r="A159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III'!A35),"','",'PART III'!A35,"','",'PART III'!B35,"','",'PART III'!C35,"','",'PART III'!D35,"','",'PART III'!E35,"','",'PART III'!F35,"',","$$",")")</f>
        <v>INSERT INTO web_sgva_excel_data_T201M (LOAD_EXCEL_PK,TEMP_ID,ERROR_COL,COL_1,COL_2,COL_3,COL_4,COL_5,COL_6,DEALER_ID,PERIOD_FROM,PERIOD_TO,LOAD_DATE,APPLICATION_ID,FORM_ID,RECORD_KEY) VALUES (WEB_SGVA_EXCEL_DATA_SEQ.nextval,'N201M','PART III_35','','','','','','',$$)</v>
      </c>
    </row>
    <row r="160" spans="1:1">
      <c r="A160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III'!A36),"','",'PART III'!A36,"','",'PART III'!B36,"','",'PART III'!C36,"','",'PART III'!D36,"','",'PART III'!E36,"','",'PART III'!F36,"',","$$",")")</f>
        <v>INSERT INTO web_sgva_excel_data_T201M (LOAD_EXCEL_PK,TEMP_ID,ERROR_COL,COL_1,COL_2,COL_3,COL_4,COL_5,COL_6,DEALER_ID,PERIOD_FROM,PERIOD_TO,LOAD_DATE,APPLICATION_ID,FORM_ID,RECORD_KEY) VALUES (WEB_SGVA_EXCEL_DATA_SEQ.nextval,'N201M','PART III_36','','','','','','',$$)</v>
      </c>
    </row>
    <row r="161" spans="1:1">
      <c r="A161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III'!A37),"','",'PART III'!A37,"','",'PART III'!B37,"','",'PART III'!C37,"','",'PART III'!D37,"','",'PART III'!E37,"','",'PART III'!F37,"',","$$",")")</f>
        <v>INSERT INTO web_sgva_excel_data_T201M (LOAD_EXCEL_PK,TEMP_ID,ERROR_COL,COL_1,COL_2,COL_3,COL_4,COL_5,COL_6,DEALER_ID,PERIOD_FROM,PERIOD_TO,LOAD_DATE,APPLICATION_ID,FORM_ID,RECORD_KEY) VALUES (WEB_SGVA_EXCEL_DATA_SEQ.nextval,'N201M','PART III_37','','','','','','',$$)</v>
      </c>
    </row>
    <row r="162" spans="1:1">
      <c r="A162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III'!A38),"','",'PART III'!A38,"','",'PART III'!B38,"','",'PART III'!C38,"','",'PART III'!D38,"','",'PART III'!E38,"','",'PART III'!F38,"',","$$",")")</f>
        <v>INSERT INTO web_sgva_excel_data_T201M (LOAD_EXCEL_PK,TEMP_ID,ERROR_COL,COL_1,COL_2,COL_3,COL_4,COL_5,COL_6,DEALER_ID,PERIOD_FROM,PERIOD_TO,LOAD_DATE,APPLICATION_ID,FORM_ID,RECORD_KEY) VALUES (WEB_SGVA_EXCEL_DATA_SEQ.nextval,'N201M','PART III_38','','','','','','',$$)</v>
      </c>
    </row>
    <row r="163" spans="1:1">
      <c r="A163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III'!A39),"','",'PART III'!A39,"','",'PART III'!B39,"','",'PART III'!C39,"','",'PART III'!D39,"','",'PART III'!E39,"','",'PART III'!F39,"',","$$",")")</f>
        <v>INSERT INTO web_sgva_excel_data_T201M (LOAD_EXCEL_PK,TEMP_ID,ERROR_COL,COL_1,COL_2,COL_3,COL_4,COL_5,COL_6,DEALER_ID,PERIOD_FROM,PERIOD_TO,LOAD_DATE,APPLICATION_ID,FORM_ID,RECORD_KEY) VALUES (WEB_SGVA_EXCEL_DATA_SEQ.nextval,'N201M','PART III_39','','','','','','',$$)</v>
      </c>
    </row>
    <row r="164" spans="1:1">
      <c r="A164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III'!A40),"','",'PART III'!A40,"','",'PART III'!B40,"','",'PART III'!C40,"','",'PART III'!D40,"','",'PART III'!E40,"','",'PART III'!F40,"',","$$",")")</f>
        <v>INSERT INTO web_sgva_excel_data_T201M (LOAD_EXCEL_PK,TEMP_ID,ERROR_COL,COL_1,COL_2,COL_3,COL_4,COL_5,COL_6,DEALER_ID,PERIOD_FROM,PERIOD_TO,LOAD_DATE,APPLICATION_ID,FORM_ID,RECORD_KEY) VALUES (WEB_SGVA_EXCEL_DATA_SEQ.nextval,'N201M','PART III_40','','','','','','',$$)</v>
      </c>
    </row>
    <row r="165" spans="1:1">
      <c r="A165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III'!A41),"','",'PART III'!A41,"','",'PART III'!B41,"','",'PART III'!C41,"','",'PART III'!D41,"','",'PART III'!E41,"','",'PART III'!F41,"',","$$",")")</f>
        <v>INSERT INTO web_sgva_excel_data_T201M (LOAD_EXCEL_PK,TEMP_ID,ERROR_COL,COL_1,COL_2,COL_3,COL_4,COL_5,COL_6,DEALER_ID,PERIOD_FROM,PERIOD_TO,LOAD_DATE,APPLICATION_ID,FORM_ID,RECORD_KEY) VALUES (WEB_SGVA_EXCEL_DATA_SEQ.nextval,'N201M','PART III_41','','','','','','',$$)</v>
      </c>
    </row>
    <row r="166" spans="1:1">
      <c r="A166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III'!A42),"','",'PART III'!A42,"','",'PART III'!B42,"','",'PART III'!C42,"','",'PART III'!D42,"','",'PART III'!E42,"','",'PART III'!F42,"',","$$",")")</f>
        <v>INSERT INTO web_sgva_excel_data_T201M (LOAD_EXCEL_PK,TEMP_ID,ERROR_COL,COL_1,COL_2,COL_3,COL_4,COL_5,COL_6,DEALER_ID,PERIOD_FROM,PERIOD_TO,LOAD_DATE,APPLICATION_ID,FORM_ID,RECORD_KEY) VALUES (WEB_SGVA_EXCEL_DATA_SEQ.nextval,'N201M','PART III_42','','','','','','',$$)</v>
      </c>
    </row>
    <row r="167" spans="1:1">
      <c r="A167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III'!A43),"','",'PART III'!A43,"','",'PART III'!B43,"','",'PART III'!C43,"','",'PART III'!D43,"','",'PART III'!E43,"','",'PART III'!F43,"',","$$",")")</f>
        <v>INSERT INTO web_sgva_excel_data_T201M (LOAD_EXCEL_PK,TEMP_ID,ERROR_COL,COL_1,COL_2,COL_3,COL_4,COL_5,COL_6,DEALER_ID,PERIOD_FROM,PERIOD_TO,LOAD_DATE,APPLICATION_ID,FORM_ID,RECORD_KEY) VALUES (WEB_SGVA_EXCEL_DATA_SEQ.nextval,'N201M','PART III_43','','','','','','',$$)</v>
      </c>
    </row>
    <row r="168" spans="1:1">
      <c r="A168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III'!A44),"','",'PART III'!A44,"','",'PART III'!B44,"','",'PART III'!C44,"','",'PART III'!D44,"','",'PART III'!E44,"','",'PART III'!F44,"',","$$",")")</f>
        <v>INSERT INTO web_sgva_excel_data_T201M (LOAD_EXCEL_PK,TEMP_ID,ERROR_COL,COL_1,COL_2,COL_3,COL_4,COL_5,COL_6,DEALER_ID,PERIOD_FROM,PERIOD_TO,LOAD_DATE,APPLICATION_ID,FORM_ID,RECORD_KEY) VALUES (WEB_SGVA_EXCEL_DATA_SEQ.nextval,'N201M','PART III_44','','','','','','',$$)</v>
      </c>
    </row>
    <row r="169" spans="1:1">
      <c r="A169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III'!A45),"','",'PART III'!A45,"','",'PART III'!B45,"','",'PART III'!C45,"','",'PART III'!D45,"','",'PART III'!E45,"','",'PART III'!F45,"',","$$",")")</f>
        <v>INSERT INTO web_sgva_excel_data_T201M (LOAD_EXCEL_PK,TEMP_ID,ERROR_COL,COL_1,COL_2,COL_3,COL_4,COL_5,COL_6,DEALER_ID,PERIOD_FROM,PERIOD_TO,LOAD_DATE,APPLICATION_ID,FORM_ID,RECORD_KEY) VALUES (WEB_SGVA_EXCEL_DATA_SEQ.nextval,'N201M','PART III_45','','','','','','',$$)</v>
      </c>
    </row>
    <row r="170" spans="1:1">
      <c r="A170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III'!A46),"','",'PART III'!A46,"','",'PART III'!B46,"','",'PART III'!C46,"','",'PART III'!D46,"','",'PART III'!E46,"','",'PART III'!F46,"',","$$",")")</f>
        <v>INSERT INTO web_sgva_excel_data_T201M (LOAD_EXCEL_PK,TEMP_ID,ERROR_COL,COL_1,COL_2,COL_3,COL_4,COL_5,COL_6,DEALER_ID,PERIOD_FROM,PERIOD_TO,LOAD_DATE,APPLICATION_ID,FORM_ID,RECORD_KEY) VALUES (WEB_SGVA_EXCEL_DATA_SEQ.nextval,'N201M','PART III_46','','','','','','',$$)</v>
      </c>
    </row>
    <row r="171" spans="1:1">
      <c r="A171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III'!A47),"','",'PART III'!A47,"','",'PART III'!B47,"','",'PART III'!C47,"','",'PART III'!D47,"','",'PART III'!E47,"','",'PART III'!F47,"',","$$",")")</f>
        <v>INSERT INTO web_sgva_excel_data_T201M (LOAD_EXCEL_PK,TEMP_ID,ERROR_COL,COL_1,COL_2,COL_3,COL_4,COL_5,COL_6,DEALER_ID,PERIOD_FROM,PERIOD_TO,LOAD_DATE,APPLICATION_ID,FORM_ID,RECORD_KEY) VALUES (WEB_SGVA_EXCEL_DATA_SEQ.nextval,'N201M','PART III_47','','','','','','',$$)</v>
      </c>
    </row>
    <row r="172" spans="1:1">
      <c r="A172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III'!A48),"','",'PART III'!A48,"','",'PART III'!B48,"','",'PART III'!C48,"','",'PART III'!D48,"','",'PART III'!E48,"','",'PART III'!F48,"',","$$",")")</f>
        <v>INSERT INTO web_sgva_excel_data_T201M (LOAD_EXCEL_PK,TEMP_ID,ERROR_COL,COL_1,COL_2,COL_3,COL_4,COL_5,COL_6,DEALER_ID,PERIOD_FROM,PERIOD_TO,LOAD_DATE,APPLICATION_ID,FORM_ID,RECORD_KEY) VALUES (WEB_SGVA_EXCEL_DATA_SEQ.nextval,'N201M','PART III_48','','','','','','',$$)</v>
      </c>
    </row>
    <row r="173" spans="1:1">
      <c r="A173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III'!A49),"','",'PART III'!A49,"','",'PART III'!B49,"','",'PART III'!C49,"','",'PART III'!D49,"','",'PART III'!E49,"','",'PART III'!F49,"',","$$",")")</f>
        <v>INSERT INTO web_sgva_excel_data_T201M (LOAD_EXCEL_PK,TEMP_ID,ERROR_COL,COL_1,COL_2,COL_3,COL_4,COL_5,COL_6,DEALER_ID,PERIOD_FROM,PERIOD_TO,LOAD_DATE,APPLICATION_ID,FORM_ID,RECORD_KEY) VALUES (WEB_SGVA_EXCEL_DATA_SEQ.nextval,'N201M','PART III_49','','','','','','',$$)</v>
      </c>
    </row>
    <row r="174" spans="1:1">
      <c r="A174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III'!A50),"','",'PART III'!A50,"','",'PART III'!B50,"','",'PART III'!C50,"','",'PART III'!D50,"','",'PART III'!E50,"','",'PART III'!F50,"',","$$",")")</f>
        <v>INSERT INTO web_sgva_excel_data_T201M (LOAD_EXCEL_PK,TEMP_ID,ERROR_COL,COL_1,COL_2,COL_3,COL_4,COL_5,COL_6,DEALER_ID,PERIOD_FROM,PERIOD_TO,LOAD_DATE,APPLICATION_ID,FORM_ID,RECORD_KEY) VALUES (WEB_SGVA_EXCEL_DATA_SEQ.nextval,'N201M','PART III_50','','','','','','',$$)</v>
      </c>
    </row>
    <row r="175" spans="1:1">
      <c r="A175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III'!A51),"','",'PART III'!A51,"','",'PART III'!B51,"','",'PART III'!C51,"','",'PART III'!D51,"','",'PART III'!E51,"','",'PART III'!F51,"',","$$",")")</f>
        <v>INSERT INTO web_sgva_excel_data_T201M (LOAD_EXCEL_PK,TEMP_ID,ERROR_COL,COL_1,COL_2,COL_3,COL_4,COL_5,COL_6,DEALER_ID,PERIOD_FROM,PERIOD_TO,LOAD_DATE,APPLICATION_ID,FORM_ID,RECORD_KEY) VALUES (WEB_SGVA_EXCEL_DATA_SEQ.nextval,'N201M','PART III_51','','','','','','',$$)</v>
      </c>
    </row>
    <row r="176" spans="1:1">
      <c r="A176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III'!A52),"','",'PART III'!A52,"','",'PART III'!B52,"','",'PART III'!C52,"','",'PART III'!D52,"','",'PART III'!E52,"','",'PART III'!F52,"',","$$",")")</f>
        <v>INSERT INTO web_sgva_excel_data_T201M (LOAD_EXCEL_PK,TEMP_ID,ERROR_COL,COL_1,COL_2,COL_3,COL_4,COL_5,COL_6,DEALER_ID,PERIOD_FROM,PERIOD_TO,LOAD_DATE,APPLICATION_ID,FORM_ID,RECORD_KEY) VALUES (WEB_SGVA_EXCEL_DATA_SEQ.nextval,'N201M','PART III_52','','','','','','',$$)</v>
      </c>
    </row>
    <row r="177" spans="1:1">
      <c r="A177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III'!A53),"','",'PART III'!A53,"','",'PART III'!B53,"','",'PART III'!C53,"','",'PART III'!D53,"','",'PART III'!E53,"','",'PART III'!F53,"',","$$",")")</f>
        <v>INSERT INTO web_sgva_excel_data_T201M (LOAD_EXCEL_PK,TEMP_ID,ERROR_COL,COL_1,COL_2,COL_3,COL_4,COL_5,COL_6,DEALER_ID,PERIOD_FROM,PERIOD_TO,LOAD_DATE,APPLICATION_ID,FORM_ID,RECORD_KEY) VALUES (WEB_SGVA_EXCEL_DATA_SEQ.nextval,'N201M','PART III_53','','','','','','',$$)</v>
      </c>
    </row>
    <row r="178" spans="1:1">
      <c r="A178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III'!A54),"','",'PART III'!A54,"','",'PART III'!B54,"','",'PART III'!C54,"','",'PART III'!D54,"','",'PART III'!E54,"','",'PART III'!F54,"',","$$",")")</f>
        <v>INSERT INTO web_sgva_excel_data_T201M (LOAD_EXCEL_PK,TEMP_ID,ERROR_COL,COL_1,COL_2,COL_3,COL_4,COL_5,COL_6,DEALER_ID,PERIOD_FROM,PERIOD_TO,LOAD_DATE,APPLICATION_ID,FORM_ID,RECORD_KEY) VALUES (WEB_SGVA_EXCEL_DATA_SEQ.nextval,'N201M','PART III_54','','','','','','',$$)</v>
      </c>
    </row>
    <row r="179" spans="1:1">
      <c r="A179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III'!A55),"','",'PART III'!A55,"','",'PART III'!B55,"','",'PART III'!C55,"','",'PART III'!D55,"','",'PART III'!E55,"','",'PART III'!F55,"',","$$",")")</f>
        <v>INSERT INTO web_sgva_excel_data_T201M (LOAD_EXCEL_PK,TEMP_ID,ERROR_COL,COL_1,COL_2,COL_3,COL_4,COL_5,COL_6,DEALER_ID,PERIOD_FROM,PERIOD_TO,LOAD_DATE,APPLICATION_ID,FORM_ID,RECORD_KEY) VALUES (WEB_SGVA_EXCEL_DATA_SEQ.nextval,'N201M','PART III_55','','','','','','',$$)</v>
      </c>
    </row>
    <row r="180" spans="1:1">
      <c r="A180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III'!A56),"','",'PART III'!A56,"','",'PART III'!B56,"','",'PART III'!C56,"','",'PART III'!D56,"','",'PART III'!E56,"','",'PART III'!F56,"',","$$",")")</f>
        <v>INSERT INTO web_sgva_excel_data_T201M (LOAD_EXCEL_PK,TEMP_ID,ERROR_COL,COL_1,COL_2,COL_3,COL_4,COL_5,COL_6,DEALER_ID,PERIOD_FROM,PERIOD_TO,LOAD_DATE,APPLICATION_ID,FORM_ID,RECORD_KEY) VALUES (WEB_SGVA_EXCEL_DATA_SEQ.nextval,'N201M','PART III_56','','','','','','',$$)</v>
      </c>
    </row>
    <row r="181" spans="1:1">
      <c r="A181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III'!A57),"','",'PART III'!A57,"','",'PART III'!B57,"','",'PART III'!C57,"','",'PART III'!D57,"','",'PART III'!E57,"','",'PART III'!F57,"',","$$",")")</f>
        <v>INSERT INTO web_sgva_excel_data_T201M (LOAD_EXCEL_PK,TEMP_ID,ERROR_COL,COL_1,COL_2,COL_3,COL_4,COL_5,COL_6,DEALER_ID,PERIOD_FROM,PERIOD_TO,LOAD_DATE,APPLICATION_ID,FORM_ID,RECORD_KEY) VALUES (WEB_SGVA_EXCEL_DATA_SEQ.nextval,'N201M','PART III_57','','','','','','',$$)</v>
      </c>
    </row>
    <row r="182" spans="1:1">
      <c r="A182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III'!A58),"','",'PART III'!A58,"','",'PART III'!B58,"','",'PART III'!C58,"','",'PART III'!D58,"','",'PART III'!E58,"','",'PART III'!F58,"',","$$",")")</f>
        <v>INSERT INTO web_sgva_excel_data_T201M (LOAD_EXCEL_PK,TEMP_ID,ERROR_COL,COL_1,COL_2,COL_3,COL_4,COL_5,COL_6,DEALER_ID,PERIOD_FROM,PERIOD_TO,LOAD_DATE,APPLICATION_ID,FORM_ID,RECORD_KEY) VALUES (WEB_SGVA_EXCEL_DATA_SEQ.nextval,'N201M','PART III_58','','','','','','',$$)</v>
      </c>
    </row>
    <row r="183" spans="1:1">
      <c r="A183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III'!A59),"','",'PART III'!A59,"','",'PART III'!B59,"','",'PART III'!C59,"','",'PART III'!D59,"','",'PART III'!E59,"','",'PART III'!F59,"',","$$",")")</f>
        <v>INSERT INTO web_sgva_excel_data_T201M (LOAD_EXCEL_PK,TEMP_ID,ERROR_COL,COL_1,COL_2,COL_3,COL_4,COL_5,COL_6,DEALER_ID,PERIOD_FROM,PERIOD_TO,LOAD_DATE,APPLICATION_ID,FORM_ID,RECORD_KEY) VALUES (WEB_SGVA_EXCEL_DATA_SEQ.nextval,'N201M','PART III_59','','','','','','',$$)</v>
      </c>
    </row>
    <row r="184" spans="1:1">
      <c r="A184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III'!A60),"','",'PART III'!A60,"','",'PART III'!B60,"','",'PART III'!C60,"','",'PART III'!D60,"','",'PART III'!E60,"','",'PART III'!F60,"',","$$",")")</f>
        <v>INSERT INTO web_sgva_excel_data_T201M (LOAD_EXCEL_PK,TEMP_ID,ERROR_COL,COL_1,COL_2,COL_3,COL_4,COL_5,COL_6,DEALER_ID,PERIOD_FROM,PERIOD_TO,LOAD_DATE,APPLICATION_ID,FORM_ID,RECORD_KEY) VALUES (WEB_SGVA_EXCEL_DATA_SEQ.nextval,'N201M','PART III_60','','','','','','',$$)</v>
      </c>
    </row>
    <row r="185" spans="1:1">
      <c r="A185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III'!A61),"','",'PART III'!A61,"','",'PART III'!B61,"','",'PART III'!C61,"','",'PART III'!D61,"','",'PART III'!E61,"','",'PART III'!F61,"',","$$",")")</f>
        <v>INSERT INTO web_sgva_excel_data_T201M (LOAD_EXCEL_PK,TEMP_ID,ERROR_COL,COL_1,COL_2,COL_3,COL_4,COL_5,COL_6,DEALER_ID,PERIOD_FROM,PERIOD_TO,LOAD_DATE,APPLICATION_ID,FORM_ID,RECORD_KEY) VALUES (WEB_SGVA_EXCEL_DATA_SEQ.nextval,'N201M','PART III_61','','','','','','',$$)</v>
      </c>
    </row>
    <row r="186" spans="1:1">
      <c r="A186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III'!A62),"','",'PART III'!A62,"','",'PART III'!B62,"','",'PART III'!C62,"','",'PART III'!D62,"','",'PART III'!E62,"','",'PART III'!F62,"',","$$",")")</f>
        <v>INSERT INTO web_sgva_excel_data_T201M (LOAD_EXCEL_PK,TEMP_ID,ERROR_COL,COL_1,COL_2,COL_3,COL_4,COL_5,COL_6,DEALER_ID,PERIOD_FROM,PERIOD_TO,LOAD_DATE,APPLICATION_ID,FORM_ID,RECORD_KEY) VALUES (WEB_SGVA_EXCEL_DATA_SEQ.nextval,'N201M','PART III_62','','','','','','',$$)</v>
      </c>
    </row>
    <row r="187" spans="1:1">
      <c r="A187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III'!A63),"','",'PART III'!A63,"','",'PART III'!B63,"','",'PART III'!C63,"','",'PART III'!D63,"','",'PART III'!E63,"','",'PART III'!F63,"',","$$",")")</f>
        <v>INSERT INTO web_sgva_excel_data_T201M (LOAD_EXCEL_PK,TEMP_ID,ERROR_COL,COL_1,COL_2,COL_3,COL_4,COL_5,COL_6,DEALER_ID,PERIOD_FROM,PERIOD_TO,LOAD_DATE,APPLICATION_ID,FORM_ID,RECORD_KEY) VALUES (WEB_SGVA_EXCEL_DATA_SEQ.nextval,'N201M','PART III_63','','','','','','',$$)</v>
      </c>
    </row>
    <row r="188" spans="1:1">
      <c r="A188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III'!A64),"','",'PART III'!A64,"','",'PART III'!B64,"','",'PART III'!C64,"','",'PART III'!D64,"','",'PART III'!E64,"','",'PART III'!F64,"',","$$",")")</f>
        <v>INSERT INTO web_sgva_excel_data_T201M (LOAD_EXCEL_PK,TEMP_ID,ERROR_COL,COL_1,COL_2,COL_3,COL_4,COL_5,COL_6,DEALER_ID,PERIOD_FROM,PERIOD_TO,LOAD_DATE,APPLICATION_ID,FORM_ID,RECORD_KEY) VALUES (WEB_SGVA_EXCEL_DATA_SEQ.nextval,'N201M','PART III_64','','','','','','',$$)</v>
      </c>
    </row>
    <row r="189" spans="1:1">
      <c r="A189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III'!A65),"','",'PART III'!A65,"','",'PART III'!B65,"','",'PART III'!C65,"','",'PART III'!D65,"','",'PART III'!E65,"','",'PART III'!F65,"',","$$",")")</f>
        <v>INSERT INTO web_sgva_excel_data_T201M (LOAD_EXCEL_PK,TEMP_ID,ERROR_COL,COL_1,COL_2,COL_3,COL_4,COL_5,COL_6,DEALER_ID,PERIOD_FROM,PERIOD_TO,LOAD_DATE,APPLICATION_ID,FORM_ID,RECORD_KEY) VALUES (WEB_SGVA_EXCEL_DATA_SEQ.nextval,'N201M','PART III_65','','','','','','',$$)</v>
      </c>
    </row>
    <row r="190" spans="1:1">
      <c r="A190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III'!A66),"','",'PART III'!A66,"','",'PART III'!B66,"','",'PART III'!C66,"','",'PART III'!D66,"','",'PART III'!E66,"','",'PART III'!F66,"',","$$",")")</f>
        <v>INSERT INTO web_sgva_excel_data_T201M (LOAD_EXCEL_PK,TEMP_ID,ERROR_COL,COL_1,COL_2,COL_3,COL_4,COL_5,COL_6,DEALER_ID,PERIOD_FROM,PERIOD_TO,LOAD_DATE,APPLICATION_ID,FORM_ID,RECORD_KEY) VALUES (WEB_SGVA_EXCEL_DATA_SEQ.nextval,'N201M','PART III_66','','','','','','',$$)</v>
      </c>
    </row>
    <row r="191" spans="1:1">
      <c r="A191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III'!A67),"','",'PART III'!A67,"','",'PART III'!B67,"','",'PART III'!C67,"','",'PART III'!D67,"','",'PART III'!E67,"','",'PART III'!F67,"',","$$",")")</f>
        <v>INSERT INTO web_sgva_excel_data_T201M (LOAD_EXCEL_PK,TEMP_ID,ERROR_COL,COL_1,COL_2,COL_3,COL_4,COL_5,COL_6,DEALER_ID,PERIOD_FROM,PERIOD_TO,LOAD_DATE,APPLICATION_ID,FORM_ID,RECORD_KEY) VALUES (WEB_SGVA_EXCEL_DATA_SEQ.nextval,'N201M','PART III_67','','','','','','',$$)</v>
      </c>
    </row>
    <row r="192" spans="1:1">
      <c r="A192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III'!A68),"','",'PART III'!A68,"','",'PART III'!B68,"','",'PART III'!C68,"','",'PART III'!D68,"','",'PART III'!E68,"','",'PART III'!F68,"',","$$",")")</f>
        <v>INSERT INTO web_sgva_excel_data_T201M (LOAD_EXCEL_PK,TEMP_ID,ERROR_COL,COL_1,COL_2,COL_3,COL_4,COL_5,COL_6,DEALER_ID,PERIOD_FROM,PERIOD_TO,LOAD_DATE,APPLICATION_ID,FORM_ID,RECORD_KEY) VALUES (WEB_SGVA_EXCEL_DATA_SEQ.nextval,'N201M','PART III_68','','','','','','',$$)</v>
      </c>
    </row>
    <row r="193" spans="1:1">
      <c r="A193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III'!A69),"','",'PART III'!A69,"','",'PART III'!B69,"','",'PART III'!C69,"','",'PART III'!D69,"','",'PART III'!E69,"','",'PART III'!F69,"',","$$",")")</f>
        <v>INSERT INTO web_sgva_excel_data_T201M (LOAD_EXCEL_PK,TEMP_ID,ERROR_COL,COL_1,COL_2,COL_3,COL_4,COL_5,COL_6,DEALER_ID,PERIOD_FROM,PERIOD_TO,LOAD_DATE,APPLICATION_ID,FORM_ID,RECORD_KEY) VALUES (WEB_SGVA_EXCEL_DATA_SEQ.nextval,'N201M','PART III_69','','','','','','',$$)</v>
      </c>
    </row>
    <row r="194" spans="1:1">
      <c r="A194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III'!A70),"','",'PART III'!A70,"','",'PART III'!B70,"','",'PART III'!C70,"','",'PART III'!D70,"','",'PART III'!E70,"','",'PART III'!F70,"',","$$",")")</f>
        <v>INSERT INTO web_sgva_excel_data_T201M (LOAD_EXCEL_PK,TEMP_ID,ERROR_COL,COL_1,COL_2,COL_3,COL_4,COL_5,COL_6,DEALER_ID,PERIOD_FROM,PERIOD_TO,LOAD_DATE,APPLICATION_ID,FORM_ID,RECORD_KEY) VALUES (WEB_SGVA_EXCEL_DATA_SEQ.nextval,'N201M','PART III_70','','','','','','',$$)</v>
      </c>
    </row>
    <row r="195" spans="1:1">
      <c r="A195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III'!A71),"','",'PART III'!A71,"','",'PART III'!B71,"','",'PART III'!C71,"','",'PART III'!D71,"','",'PART III'!E71,"','",'PART III'!F71,"',","$$",")")</f>
        <v>INSERT INTO web_sgva_excel_data_T201M (LOAD_EXCEL_PK,TEMP_ID,ERROR_COL,COL_1,COL_2,COL_3,COL_4,COL_5,COL_6,DEALER_ID,PERIOD_FROM,PERIOD_TO,LOAD_DATE,APPLICATION_ID,FORM_ID,RECORD_KEY) VALUES (WEB_SGVA_EXCEL_DATA_SEQ.nextval,'N201M','PART III_71','','','','','','',$$)</v>
      </c>
    </row>
    <row r="196" spans="1:1">
      <c r="A196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III'!A72),"','",'PART III'!A72,"','",'PART III'!B72,"','",'PART III'!C72,"','",'PART III'!D72,"','",'PART III'!E72,"','",'PART III'!F72,"',","$$",")")</f>
        <v>INSERT INTO web_sgva_excel_data_T201M (LOAD_EXCEL_PK,TEMP_ID,ERROR_COL,COL_1,COL_2,COL_3,COL_4,COL_5,COL_6,DEALER_ID,PERIOD_FROM,PERIOD_TO,LOAD_DATE,APPLICATION_ID,FORM_ID,RECORD_KEY) VALUES (WEB_SGVA_EXCEL_DATA_SEQ.nextval,'N201M','PART III_72','','','','','','',$$)</v>
      </c>
    </row>
    <row r="197" spans="1:1">
      <c r="A197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III'!A73),"','",'PART III'!A73,"','",'PART III'!B73,"','",'PART III'!C73,"','",'PART III'!D73,"','",'PART III'!E73,"','",'PART III'!F73,"',","$$",")")</f>
        <v>INSERT INTO web_sgva_excel_data_T201M (LOAD_EXCEL_PK,TEMP_ID,ERROR_COL,COL_1,COL_2,COL_3,COL_4,COL_5,COL_6,DEALER_ID,PERIOD_FROM,PERIOD_TO,LOAD_DATE,APPLICATION_ID,FORM_ID,RECORD_KEY) VALUES (WEB_SGVA_EXCEL_DATA_SEQ.nextval,'N201M','PART III_73','','','','','','',$$)</v>
      </c>
    </row>
    <row r="198" spans="1:1">
      <c r="A198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III'!A74),"','",'PART III'!A74,"','",'PART III'!B74,"','",'PART III'!C74,"','",'PART III'!D74,"','",'PART III'!E74,"','",'PART III'!F74,"',","$$",")")</f>
        <v>INSERT INTO web_sgva_excel_data_T201M (LOAD_EXCEL_PK,TEMP_ID,ERROR_COL,COL_1,COL_2,COL_3,COL_4,COL_5,COL_6,DEALER_ID,PERIOD_FROM,PERIOD_TO,LOAD_DATE,APPLICATION_ID,FORM_ID,RECORD_KEY) VALUES (WEB_SGVA_EXCEL_DATA_SEQ.nextval,'N201M','PART III_74','','','','','','',$$)</v>
      </c>
    </row>
    <row r="199" spans="1:1">
      <c r="A199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III'!A75),"','",'PART III'!A75,"','",'PART III'!B75,"','",'PART III'!C75,"','",'PART III'!D75,"','",'PART III'!E75,"','",'PART III'!F75,"',","$$",")")</f>
        <v>INSERT INTO web_sgva_excel_data_T201M (LOAD_EXCEL_PK,TEMP_ID,ERROR_COL,COL_1,COL_2,COL_3,COL_4,COL_5,COL_6,DEALER_ID,PERIOD_FROM,PERIOD_TO,LOAD_DATE,APPLICATION_ID,FORM_ID,RECORD_KEY) VALUES (WEB_SGVA_EXCEL_DATA_SEQ.nextval,'N201M','PART III_75','','','','','','',$$)</v>
      </c>
    </row>
    <row r="200" spans="1:1">
      <c r="A200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III'!A76),"','",'PART III'!A76,"','",'PART III'!B76,"','",'PART III'!C76,"','",'PART III'!D76,"','",'PART III'!E76,"','",'PART III'!F76,"',","$$",")")</f>
        <v>INSERT INTO web_sgva_excel_data_T201M (LOAD_EXCEL_PK,TEMP_ID,ERROR_COL,COL_1,COL_2,COL_3,COL_4,COL_5,COL_6,DEALER_ID,PERIOD_FROM,PERIOD_TO,LOAD_DATE,APPLICATION_ID,FORM_ID,RECORD_KEY) VALUES (WEB_SGVA_EXCEL_DATA_SEQ.nextval,'N201M','PART III_76','','','','','','',$$)</v>
      </c>
    </row>
    <row r="201" spans="1:1">
      <c r="A201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III'!A77),"','",'PART III'!A77,"','",'PART III'!B77,"','",'PART III'!C77,"','",'PART III'!D77,"','",'PART III'!E77,"','",'PART III'!F77,"',","$$",")")</f>
        <v>INSERT INTO web_sgva_excel_data_T201M (LOAD_EXCEL_PK,TEMP_ID,ERROR_COL,COL_1,COL_2,COL_3,COL_4,COL_5,COL_6,DEALER_ID,PERIOD_FROM,PERIOD_TO,LOAD_DATE,APPLICATION_ID,FORM_ID,RECORD_KEY) VALUES (WEB_SGVA_EXCEL_DATA_SEQ.nextval,'N201M','PART III_77','','','','','','',$$)</v>
      </c>
    </row>
    <row r="202" spans="1:1">
      <c r="A202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III'!A78),"','",'PART III'!A78,"','",'PART III'!B78,"','",'PART III'!C78,"','",'PART III'!D78,"','",'PART III'!E78,"','",'PART III'!F78,"',","$$",")")</f>
        <v>INSERT INTO web_sgva_excel_data_T201M (LOAD_EXCEL_PK,TEMP_ID,ERROR_COL,COL_1,COL_2,COL_3,COL_4,COL_5,COL_6,DEALER_ID,PERIOD_FROM,PERIOD_TO,LOAD_DATE,APPLICATION_ID,FORM_ID,RECORD_KEY) VALUES (WEB_SGVA_EXCEL_DATA_SEQ.nextval,'N201M','PART III_78','','','','','','',$$)</v>
      </c>
    </row>
    <row r="203" spans="1:1">
      <c r="A203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III'!A79),"','",'PART III'!A79,"','",'PART III'!B79,"','",'PART III'!C79,"','",'PART III'!D79,"','",'PART III'!E79,"','",'PART III'!F79,"',","$$",")")</f>
        <v>INSERT INTO web_sgva_excel_data_T201M (LOAD_EXCEL_PK,TEMP_ID,ERROR_COL,COL_1,COL_2,COL_3,COL_4,COL_5,COL_6,DEALER_ID,PERIOD_FROM,PERIOD_TO,LOAD_DATE,APPLICATION_ID,FORM_ID,RECORD_KEY) VALUES (WEB_SGVA_EXCEL_DATA_SEQ.nextval,'N201M','PART III_79','','','','','','',$$)</v>
      </c>
    </row>
    <row r="204" spans="1:1">
      <c r="A204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III'!A80),"','",'PART III'!A80,"','",'PART III'!B80,"','",'PART III'!C80,"','",'PART III'!D80,"','",'PART III'!E80,"','",'PART III'!F80,"',","$$",")")</f>
        <v>INSERT INTO web_sgva_excel_data_T201M (LOAD_EXCEL_PK,TEMP_ID,ERROR_COL,COL_1,COL_2,COL_3,COL_4,COL_5,COL_6,DEALER_ID,PERIOD_FROM,PERIOD_TO,LOAD_DATE,APPLICATION_ID,FORM_ID,RECORD_KEY) VALUES (WEB_SGVA_EXCEL_DATA_SEQ.nextval,'N201M','PART III_80','','','','','','',$$)</v>
      </c>
    </row>
    <row r="205" spans="1:1">
      <c r="A205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III'!A81),"','",'PART III'!A81,"','",'PART III'!B81,"','",'PART III'!C81,"','",'PART III'!D81,"','",'PART III'!E81,"','",'PART III'!F81,"',","$$",")")</f>
        <v>INSERT INTO web_sgva_excel_data_T201M (LOAD_EXCEL_PK,TEMP_ID,ERROR_COL,COL_1,COL_2,COL_3,COL_4,COL_5,COL_6,DEALER_ID,PERIOD_FROM,PERIOD_TO,LOAD_DATE,APPLICATION_ID,FORM_ID,RECORD_KEY) VALUES (WEB_SGVA_EXCEL_DATA_SEQ.nextval,'N201M','PART III_81','','','','','','',$$)</v>
      </c>
    </row>
    <row r="206" spans="1:1">
      <c r="A206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III'!A82),"','",'PART III'!A82,"','",'PART III'!B82,"','",'PART III'!C82,"','",'PART III'!D82,"','",'PART III'!E82,"','",'PART III'!F82,"',","$$",")")</f>
        <v>INSERT INTO web_sgva_excel_data_T201M (LOAD_EXCEL_PK,TEMP_ID,ERROR_COL,COL_1,COL_2,COL_3,COL_4,COL_5,COL_6,DEALER_ID,PERIOD_FROM,PERIOD_TO,LOAD_DATE,APPLICATION_ID,FORM_ID,RECORD_KEY) VALUES (WEB_SGVA_EXCEL_DATA_SEQ.nextval,'N201M','PART III_82','','','','','','',$$)</v>
      </c>
    </row>
    <row r="207" spans="1:1">
      <c r="A207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III'!A83),"','",'PART III'!A83,"','",'PART III'!B83,"','",'PART III'!C83,"','",'PART III'!D83,"','",'PART III'!E83,"','",'PART III'!F83,"',","$$",")")</f>
        <v>INSERT INTO web_sgva_excel_data_T201M (LOAD_EXCEL_PK,TEMP_ID,ERROR_COL,COL_1,COL_2,COL_3,COL_4,COL_5,COL_6,DEALER_ID,PERIOD_FROM,PERIOD_TO,LOAD_DATE,APPLICATION_ID,FORM_ID,RECORD_KEY) VALUES (WEB_SGVA_EXCEL_DATA_SEQ.nextval,'N201M','PART III_83','','','','','','',$$)</v>
      </c>
    </row>
    <row r="208" spans="1:1">
      <c r="A208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III'!A84),"','",'PART III'!A84,"','",'PART III'!B84,"','",'PART III'!C84,"','",'PART III'!D84,"','",'PART III'!E84,"','",'PART III'!F84,"',","$$",")")</f>
        <v>INSERT INTO web_sgva_excel_data_T201M (LOAD_EXCEL_PK,TEMP_ID,ERROR_COL,COL_1,COL_2,COL_3,COL_4,COL_5,COL_6,DEALER_ID,PERIOD_FROM,PERIOD_TO,LOAD_DATE,APPLICATION_ID,FORM_ID,RECORD_KEY) VALUES (WEB_SGVA_EXCEL_DATA_SEQ.nextval,'N201M','PART III_84','','','','','','',$$)</v>
      </c>
    </row>
    <row r="209" spans="1:1">
      <c r="A209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III'!A85),"','",'PART III'!A85,"','",'PART III'!B85,"','",'PART III'!C85,"','",'PART III'!D85,"','",'PART III'!E85,"','",'PART III'!F85,"',","$$",")")</f>
        <v>INSERT INTO web_sgva_excel_data_T201M (LOAD_EXCEL_PK,TEMP_ID,ERROR_COL,COL_1,COL_2,COL_3,COL_4,COL_5,COL_6,DEALER_ID,PERIOD_FROM,PERIOD_TO,LOAD_DATE,APPLICATION_ID,FORM_ID,RECORD_KEY) VALUES (WEB_SGVA_EXCEL_DATA_SEQ.nextval,'N201M','PART III_85','','','','','','',$$)</v>
      </c>
    </row>
    <row r="210" spans="1:1">
      <c r="A210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III'!A86),"','",'PART III'!A86,"','",'PART III'!B86,"','",'PART III'!C86,"','",'PART III'!D86,"','",'PART III'!E86,"','",'PART III'!F86,"',","$$",")")</f>
        <v>INSERT INTO web_sgva_excel_data_T201M (LOAD_EXCEL_PK,TEMP_ID,ERROR_COL,COL_1,COL_2,COL_3,COL_4,COL_5,COL_6,DEALER_ID,PERIOD_FROM,PERIOD_TO,LOAD_DATE,APPLICATION_ID,FORM_ID,RECORD_KEY) VALUES (WEB_SGVA_EXCEL_DATA_SEQ.nextval,'N201M','PART III_86','','','','','','',$$)</v>
      </c>
    </row>
    <row r="211" spans="1:1">
      <c r="A211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III'!A87),"','",'PART III'!A87,"','",'PART III'!B87,"','",'PART III'!C87,"','",'PART III'!D87,"','",'PART III'!E87,"','",'PART III'!F87,"',","$$",")")</f>
        <v>INSERT INTO web_sgva_excel_data_T201M (LOAD_EXCEL_PK,TEMP_ID,ERROR_COL,COL_1,COL_2,COL_3,COL_4,COL_5,COL_6,DEALER_ID,PERIOD_FROM,PERIOD_TO,LOAD_DATE,APPLICATION_ID,FORM_ID,RECORD_KEY) VALUES (WEB_SGVA_EXCEL_DATA_SEQ.nextval,'N201M','PART III_87','','','','','','',$$)</v>
      </c>
    </row>
    <row r="212" spans="1:1">
      <c r="A212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III'!A88),"','",'PART III'!A88,"','",'PART III'!B88,"','",'PART III'!C88,"','",'PART III'!D88,"','",'PART III'!E88,"','",'PART III'!F88,"',","$$",")")</f>
        <v>INSERT INTO web_sgva_excel_data_T201M (LOAD_EXCEL_PK,TEMP_ID,ERROR_COL,COL_1,COL_2,COL_3,COL_4,COL_5,COL_6,DEALER_ID,PERIOD_FROM,PERIOD_TO,LOAD_DATE,APPLICATION_ID,FORM_ID,RECORD_KEY) VALUES (WEB_SGVA_EXCEL_DATA_SEQ.nextval,'N201M','PART III_88','','','','','','',$$)</v>
      </c>
    </row>
    <row r="213" spans="1:1">
      <c r="A213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III'!A89),"','",'PART III'!A89,"','",'PART III'!B89,"','",'PART III'!C89,"','",'PART III'!D89,"','",'PART III'!E89,"','",'PART III'!F89,"',","$$",")")</f>
        <v>INSERT INTO web_sgva_excel_data_T201M (LOAD_EXCEL_PK,TEMP_ID,ERROR_COL,COL_1,COL_2,COL_3,COL_4,COL_5,COL_6,DEALER_ID,PERIOD_FROM,PERIOD_TO,LOAD_DATE,APPLICATION_ID,FORM_ID,RECORD_KEY) VALUES (WEB_SGVA_EXCEL_DATA_SEQ.nextval,'N201M','PART III_89','','','','','','',$$)</v>
      </c>
    </row>
    <row r="214" spans="1:1">
      <c r="A214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III'!A90),"','",'PART III'!A90,"','",'PART III'!B90,"','",'PART III'!C90,"','",'PART III'!D90,"','",'PART III'!E90,"','",'PART III'!F90,"',","$$",")")</f>
        <v>INSERT INTO web_sgva_excel_data_T201M (LOAD_EXCEL_PK,TEMP_ID,ERROR_COL,COL_1,COL_2,COL_3,COL_4,COL_5,COL_6,DEALER_ID,PERIOD_FROM,PERIOD_TO,LOAD_DATE,APPLICATION_ID,FORM_ID,RECORD_KEY) VALUES (WEB_SGVA_EXCEL_DATA_SEQ.nextval,'N201M','PART III_90','','','','','','',$$)</v>
      </c>
    </row>
    <row r="215" spans="1:1">
      <c r="A215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III'!A91),"','",'PART III'!A91,"','",'PART III'!B91,"','",'PART III'!C91,"','",'PART III'!D91,"','",'PART III'!E91,"','",'PART III'!F91,"',","$$",")")</f>
        <v>INSERT INTO web_sgva_excel_data_T201M (LOAD_EXCEL_PK,TEMP_ID,ERROR_COL,COL_1,COL_2,COL_3,COL_4,COL_5,COL_6,DEALER_ID,PERIOD_FROM,PERIOD_TO,LOAD_DATE,APPLICATION_ID,FORM_ID,RECORD_KEY) VALUES (WEB_SGVA_EXCEL_DATA_SEQ.nextval,'N201M','PART III_91','','','','','','',$$)</v>
      </c>
    </row>
    <row r="216" spans="1:1">
      <c r="A216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III'!A92),"','",'PART III'!A92,"','",'PART III'!B92,"','",'PART III'!C92,"','",'PART III'!D92,"','",'PART III'!E92,"','",'PART III'!F92,"',","$$",")")</f>
        <v>INSERT INTO web_sgva_excel_data_T201M (LOAD_EXCEL_PK,TEMP_ID,ERROR_COL,COL_1,COL_2,COL_3,COL_4,COL_5,COL_6,DEALER_ID,PERIOD_FROM,PERIOD_TO,LOAD_DATE,APPLICATION_ID,FORM_ID,RECORD_KEY) VALUES (WEB_SGVA_EXCEL_DATA_SEQ.nextval,'N201M','PART III_92','','','','','','',$$)</v>
      </c>
    </row>
    <row r="217" spans="1:1">
      <c r="A217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III'!A93),"','",'PART III'!A93,"','",'PART III'!B93,"','",'PART III'!C93,"','",'PART III'!D93,"','",'PART III'!E93,"','",'PART III'!F93,"',","$$",")")</f>
        <v>INSERT INTO web_sgva_excel_data_T201M (LOAD_EXCEL_PK,TEMP_ID,ERROR_COL,COL_1,COL_2,COL_3,COL_4,COL_5,COL_6,DEALER_ID,PERIOD_FROM,PERIOD_TO,LOAD_DATE,APPLICATION_ID,FORM_ID,RECORD_KEY) VALUES (WEB_SGVA_EXCEL_DATA_SEQ.nextval,'N201M','PART III_93','','','','','','',$$)</v>
      </c>
    </row>
    <row r="218" spans="1:1">
      <c r="A218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III'!A94),"','",'PART III'!A94,"','",'PART III'!B94,"','",'PART III'!C94,"','",'PART III'!D94,"','",'PART III'!E94,"','",'PART III'!F94,"',","$$",")")</f>
        <v>INSERT INTO web_sgva_excel_data_T201M (LOAD_EXCEL_PK,TEMP_ID,ERROR_COL,COL_1,COL_2,COL_3,COL_4,COL_5,COL_6,DEALER_ID,PERIOD_FROM,PERIOD_TO,LOAD_DATE,APPLICATION_ID,FORM_ID,RECORD_KEY) VALUES (WEB_SGVA_EXCEL_DATA_SEQ.nextval,'N201M','PART III_94','','','','','','',$$)</v>
      </c>
    </row>
    <row r="219" spans="1:1">
      <c r="A219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III'!A95),"','",'PART III'!A95,"','",'PART III'!B95,"','",'PART III'!C95,"','",'PART III'!D95,"','",'PART III'!E95,"','",'PART III'!F95,"',","$$",")")</f>
        <v>INSERT INTO web_sgva_excel_data_T201M (LOAD_EXCEL_PK,TEMP_ID,ERROR_COL,COL_1,COL_2,COL_3,COL_4,COL_5,COL_6,DEALER_ID,PERIOD_FROM,PERIOD_TO,LOAD_DATE,APPLICATION_ID,FORM_ID,RECORD_KEY) VALUES (WEB_SGVA_EXCEL_DATA_SEQ.nextval,'N201M','PART III_95','','','','','','',$$)</v>
      </c>
    </row>
    <row r="220" spans="1:1">
      <c r="A220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III'!A96),"','",'PART III'!A96,"','",'PART III'!B96,"','",'PART III'!C96,"','",'PART III'!D96,"','",'PART III'!E96,"','",'PART III'!F96,"',","$$",")")</f>
        <v>INSERT INTO web_sgva_excel_data_T201M (LOAD_EXCEL_PK,TEMP_ID,ERROR_COL,COL_1,COL_2,COL_3,COL_4,COL_5,COL_6,DEALER_ID,PERIOD_FROM,PERIOD_TO,LOAD_DATE,APPLICATION_ID,FORM_ID,RECORD_KEY) VALUES (WEB_SGVA_EXCEL_DATA_SEQ.nextval,'N201M','PART III_96','','','','','','',$$)</v>
      </c>
    </row>
    <row r="221" spans="1:1">
      <c r="A221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III'!A97),"','",'PART III'!A97,"','",'PART III'!B97,"','",'PART III'!C97,"','",'PART III'!D97,"','",'PART III'!E97,"','",'PART III'!F97,"',","$$",")")</f>
        <v>INSERT INTO web_sgva_excel_data_T201M (LOAD_EXCEL_PK,TEMP_ID,ERROR_COL,COL_1,COL_2,COL_3,COL_4,COL_5,COL_6,DEALER_ID,PERIOD_FROM,PERIOD_TO,LOAD_DATE,APPLICATION_ID,FORM_ID,RECORD_KEY) VALUES (WEB_SGVA_EXCEL_DATA_SEQ.nextval,'N201M','PART III_97','','','','','','',$$)</v>
      </c>
    </row>
    <row r="222" spans="1:1">
      <c r="A222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III'!A98),"','",'PART III'!A98,"','",'PART III'!B98,"','",'PART III'!C98,"','",'PART III'!D98,"','",'PART III'!E98,"','",'PART III'!F98,"',","$$",")")</f>
        <v>INSERT INTO web_sgva_excel_data_T201M (LOAD_EXCEL_PK,TEMP_ID,ERROR_COL,COL_1,COL_2,COL_3,COL_4,COL_5,COL_6,DEALER_ID,PERIOD_FROM,PERIOD_TO,LOAD_DATE,APPLICATION_ID,FORM_ID,RECORD_KEY) VALUES (WEB_SGVA_EXCEL_DATA_SEQ.nextval,'N201M','PART III_98','','','','','','',$$)</v>
      </c>
    </row>
    <row r="223" spans="1:1">
      <c r="A223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III'!A99),"','",'PART III'!A99,"','",'PART III'!B99,"','",'PART III'!C99,"','",'PART III'!D99,"','",'PART III'!E99,"','",'PART III'!F99,"',","$$",")")</f>
        <v>INSERT INTO web_sgva_excel_data_T201M (LOAD_EXCEL_PK,TEMP_ID,ERROR_COL,COL_1,COL_2,COL_3,COL_4,COL_5,COL_6,DEALER_ID,PERIOD_FROM,PERIOD_TO,LOAD_DATE,APPLICATION_ID,FORM_ID,RECORD_KEY) VALUES (WEB_SGVA_EXCEL_DATA_SEQ.nextval,'N201M','PART III_99','','','','','','',$$)</v>
      </c>
    </row>
    <row r="224" spans="1:1">
      <c r="A224" s="45" t="str">
        <f>CONCATENATE("INSERT INTO web_sgva_excel_data_T201M (LOAD_EXCEL_PK,TEMP_ID,ERROR_COL,COL_1,COL_2,COL_3,COL_4,COL_5,COL_6,DEALER_ID,PERIOD_FROM,PERIOD_TO,LOAD_DATE,APPLICATION_ID,FORM_ID,RECORD_KEY) VALUES (WEB_SGVA_EXCEL_DATA_SEQ.nextval,'N201M','PART III_",ROW('PART III'!A100),"','",'PART III'!A100,"','",'PART III'!B100,"','",'PART III'!C100,"','",'PART III'!D100,"','",'PART III'!E100,"','",'PART III'!F100,"',","$$",")")</f>
        <v>INSERT INTO web_sgva_excel_data_T201M (LOAD_EXCEL_PK,TEMP_ID,ERROR_COL,COL_1,COL_2,COL_3,COL_4,COL_5,COL_6,DEALER_ID,PERIOD_FROM,PERIOD_TO,LOAD_DATE,APPLICATION_ID,FORM_ID,RECORD_KEY) VALUES (WEB_SGVA_EXCEL_DATA_SEQ.nextval,'N201M','PART III_100','','','','','','',$$)</v>
      </c>
    </row>
    <row r="225" spans="1:1">
      <c r="A225" s="45" t="str">
        <f>CONCATENATE("INSERT INTO web_sgva_excel_data_T201M (LOAD_EXCEL_PK,TEMP_ID,ERROR_COL,COL_1,COL_2,COL_3,COL_4,DEALER_ID,PERIOD_FROM,PERIOD_TO,LOAD_DATE,APPLICATION_ID,FORM_ID,RECORD_KEY) VALUES (WEB_SGVA_EXCEL_DATA_SEQ.nextval,'N201M','PART III_",ROW('PART III'!A101),"','",'PART III'!A101,"','",'PART III'!D101,"','",'PART III'!E101,"','",'PART III'!F101,"',","$$",")")</f>
        <v>INSERT INTO web_sgva_excel_data_T201M (LOAD_EXCEL_PK,TEMP_ID,ERROR_COL,COL_1,COL_2,COL_3,COL_4,DEALER_ID,PERIOD_FROM,PERIOD_TO,LOAD_DATE,APPLICATION_ID,FORM_ID,RECORD_KEY) VALUES (WEB_SGVA_EXCEL_DATA_SEQ.nextval,'N201M','PART III_101','Total of Input Credit','2266723.73','114611.95','26893.93',$$)</v>
      </c>
    </row>
    <row r="226" spans="1:1">
      <c r="A226" s="45" t="str">
        <f>CONCATENATE("INSERT INTO web_sgva_excel_data_T201M (LOAD_EXCEL_PK,TEMP_ID,ERROR_COL,COL_1,COL_2,DEALER_ID,PERIOD_FROM,PERIOD_TO,LOAD_DATE,APPLICATION_ID,FORM_ID,RECORD_KEY) VALUES (WEB_SGVA_EXCEL_DATA_SEQ.nextval,'N201M','PART III_",ROW('PART III'!A102),"','",'PART III'!A102,"','",'PART III'!C102,"',","$$",")")</f>
        <v>INSERT INTO web_sgva_excel_data_T201M (LOAD_EXCEL_PK,TEMP_ID,ERROR_COL,COL_1,COL_2,DEALER_ID,PERIOD_FROM,PERIOD_TO,LOAD_DATE,APPLICATION_ID,FORM_ID,RECORD_KEY) VALUES (WEB_SGVA_EXCEL_DATA_SEQ.nextval,'N201M','PART III_102','Total (Tax + Additional tax)','141505.88',$$)</v>
      </c>
    </row>
    <row r="227" spans="1:1">
      <c r="A227" s="45" t="str">
        <f>CONCATENATE("INSERT INTO web_sgva_excel_data_T201M (LOAD_EXCEL_PK,TEMP_ID,ERROR_COL,COL_1,COL_2,DEALER_ID,PERIOD_FROM,PERIOD_TO,LOAD_DATE,APPLICATION_ID,FORM_ID,RECORD_KEY) VALUES (WEB_SGVA_EXCEL_DATA_SEQ.nextval,'N201M','PART III_",ROW('PART III'!A103),"','",'PART III'!A103,"','",'PART III'!C103,"',","$$",")")</f>
        <v>INSERT INTO web_sgva_excel_data_T201M (LOAD_EXCEL_PK,TEMP_ID,ERROR_COL,COL_1,COL_2,DEALER_ID,PERIOD_FROM,PERIOD_TO,LOAD_DATE,APPLICATION_ID,FORM_ID,RECORD_KEY) VALUES (WEB_SGVA_EXCEL_DATA_SEQ.nextval,'N201M','PART III_103','Tax Payable on Purchase of taxable goods under section 9','0',$$)</v>
      </c>
    </row>
    <row r="228" spans="1:1">
      <c r="A228" s="45" t="str">
        <f>CONCATENATE("INSERT INTO web_sgva_excel_data_T201M (LOAD_EXCEL_PK,TEMP_ID,ERROR_COL,COL_1,COL_2,DEALER_ID,PERIOD_FROM,PERIOD_TO,LOAD_DATE,APPLICATION_ID,FORM_ID,RECORD_KEY) VALUES (WEB_SGVA_EXCEL_DATA_SEQ.nextval,'N201M','PART III_",ROW('PART III'!A104),"','",'PART III'!A104,"','",'PART III'!C104,"',","$$",")")</f>
        <v>INSERT INTO web_sgva_excel_data_T201M (LOAD_EXCEL_PK,TEMP_ID,ERROR_COL,COL_1,COL_2,DEALER_ID,PERIOD_FROM,PERIOD_TO,LOAD_DATE,APPLICATION_ID,FORM_ID,RECORD_KEY) VALUES (WEB_SGVA_EXCEL_DATA_SEQ.nextval,'N201M','PART III_104','Tax paid under the Gujarat Tax on Entry of Specified Goods into Local Areas Act,2001 (Guj.22 of 2001)','',$$)</v>
      </c>
    </row>
    <row r="229" spans="1:1">
      <c r="A229" s="45" t="str">
        <f>CONCATENATE("INSERT INTO web_sgva_excel_data_T201M (LOAD_EXCEL_PK,TEMP_ID,ERROR_COL,COL_1,COL_2,DEALER_ID,PERIOD_FROM,PERIOD_TO,LOAD_DATE,APPLICATION_ID,FORM_ID,RECORD_KEY) VALUES (WEB_SGVA_EXCEL_DATA_SEQ.nextval,'N201M','PART III_",ROW('PART III'!A105),"','",'PART III'!A105,"','",'PART III'!C105,"',","$$",")")</f>
        <v>INSERT INTO web_sgva_excel_data_T201M (LOAD_EXCEL_PK,TEMP_ID,ERROR_COL,COL_1,COL_2,DEALER_ID,PERIOD_FROM,PERIOD_TO,LOAD_DATE,APPLICATION_ID,FORM_ID,RECORD_KEY) VALUES (WEB_SGVA_EXCEL_DATA_SEQ.nextval,'N201M','PART III_105','08 Input Tax Credit','141505.88',$$)</v>
      </c>
    </row>
    <row r="230" spans="1:1">
      <c r="A230" s="45" t="str">
        <f>CONCATENATE("INSERT INTO web_sgva_excel_data_T201M (LOAD_EXCEL_PK,TEMP_ID,ERROR_COL,COL_1,DEALER_ID,PERIOD_FROM,PERIOD_TO,LOAD_DATE,APPLICATION_ID,FORM_ID,RECORD_KEY) VALUES (WEB_SGVA_EXCEL_DATA_SEQ.nextval,'N201M','PART IV-V-VI_",ROW('PART IV-V-VI'!A1),"','",'PART IV-V-VI'!A1,"',","$$",")")</f>
        <v>INSERT INTO web_sgva_excel_data_T201M (LOAD_EXCEL_PK,TEMP_ID,ERROR_COL,COL_1,DEALER_ID,PERIOD_FROM,PERIOD_TO,LOAD_DATE,APPLICATION_ID,FORM_ID,RECORD_KEY) VALUES (WEB_SGVA_EXCEL_DATA_SEQ.nextval,'N201M','PART IV-V-VI_1','Tax Credit',$$)</v>
      </c>
    </row>
    <row r="231" spans="1:1">
      <c r="A231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IV-V-VI'!A2),"','",'PART IV-V-VI'!A2,"','",'PART IV-V-VI'!B2,"',","$$",")")</f>
        <v>INSERT INTO web_sgva_excel_data_T201M (LOAD_EXCEL_PK,TEMP_ID,ERROR_COL,COL_1,COL_2,DEALER_ID,PERIOD_FROM,PERIOD_TO,LOAD_DATE,APPLICATION_ID,FORM_ID,RECORD_KEY) VALUES (WEB_SGVA_EXCEL_DATA_SEQ.nextval,'N201M','PART IV-V-VI_2','Description of tax credit','Admissible tax credit (Rupees)',$$)</v>
      </c>
    </row>
    <row r="232" spans="1:1">
      <c r="A232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IV-V-VI'!A3),"','",'PART IV-V-VI'!A3,"','",'PART IV-V-VI'!B3,"',","$$",")")</f>
        <v>INSERT INTO web_sgva_excel_data_T201M (LOAD_EXCEL_PK,TEMP_ID,ERROR_COL,COL_1,COL_2,DEALER_ID,PERIOD_FROM,PERIOD_TO,LOAD_DATE,APPLICATION_ID,FORM_ID,RECORD_KEY) VALUES (WEB_SGVA_EXCEL_DATA_SEQ.nextval,'N201M','PART IV-V-VI_3','09 Tax credit brought forward from previous tax period','',$$)</v>
      </c>
    </row>
    <row r="233" spans="1:1">
      <c r="A233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IV-V-VI'!A4),"','",'PART IV-V-VI'!A4,"','",'PART IV-V-VI'!B4,"',","$$",")")</f>
        <v>INSERT INTO web_sgva_excel_data_T201M (LOAD_EXCEL_PK,TEMP_ID,ERROR_COL,COL_1,COL_2,DEALER_ID,PERIOD_FROM,PERIOD_TO,LOAD_DATE,APPLICATION_ID,FORM_ID,RECORD_KEY) VALUES (WEB_SGVA_EXCEL_DATA_SEQ.nextval,'N201M','PART IV-V-VI_4','10 Tax credit as per 8','141505.88',$$)</v>
      </c>
    </row>
    <row r="234" spans="1:1">
      <c r="A234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IV-V-VI'!A5),"','",'PART IV-V-VI'!A5,"','",'PART IV-V-VI'!B5,"',","$$",")")</f>
        <v>INSERT INTO web_sgva_excel_data_T201M (LOAD_EXCEL_PK,TEMP_ID,ERROR_COL,COL_1,COL_2,DEALER_ID,PERIOD_FROM,PERIOD_TO,LOAD_DATE,APPLICATION_ID,FORM_ID,RECORD_KEY) VALUES (WEB_SGVA_EXCEL_DATA_SEQ.nextval,'N201M','PART IV-V-VI_5','Total (09 + 10)','141505.88',$$)</v>
      </c>
    </row>
    <row r="235" spans="1:1">
      <c r="A235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IV-V-VI'!A6),"','",'PART IV-V-VI'!A6,"','",'PART IV-V-VI'!B6,"',","$$",")")</f>
        <v>INSERT INTO web_sgva_excel_data_T201M (LOAD_EXCEL_PK,TEMP_ID,ERROR_COL,COL_1,COL_2,DEALER_ID,PERIOD_FROM,PERIOD_TO,LOAD_DATE,APPLICATION_ID,FORM_ID,RECORD_KEY) VALUES (WEB_SGVA_EXCEL_DATA_SEQ.nextval,'N201M','PART IV-V-VI_6','Adjustment of tax on purchase as per Annexure II ','',$$)</v>
      </c>
    </row>
    <row r="236" spans="1:1">
      <c r="A236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IV-V-VI'!A7),"','",'PART IV-V-VI'!A7,"','",'PART IV-V-VI'!B7,"',","$$",")")</f>
        <v>INSERT INTO web_sgva_excel_data_T201M (LOAD_EXCEL_PK,TEMP_ID,ERROR_COL,COL_1,COL_2,DEALER_ID,PERIOD_FROM,PERIOD_TO,LOAD_DATE,APPLICATION_ID,FORM_ID,RECORD_KEY) VALUES (WEB_SGVA_EXCEL_DATA_SEQ.nextval,'N201M','PART IV-V-VI_7','11 Gross tax credit','62484.05',$$)</v>
      </c>
    </row>
    <row r="237" spans="1:1">
      <c r="A237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IV-V-VI'!A8),"','",'PART IV-V-VI'!A8,"','",'PART IV-V-VI'!B8,"',","$$",")")</f>
        <v>INSERT INTO web_sgva_excel_data_T201M (LOAD_EXCEL_PK,TEMP_ID,ERROR_COL,COL_1,COL_2,DEALER_ID,PERIOD_FROM,PERIOD_TO,LOAD_DATE,APPLICATION_ID,FORM_ID,RECORD_KEY) VALUES (WEB_SGVA_EXCEL_DATA_SEQ.nextval,'N201M','PART IV-V-VI_8','12 Reduction in tax credit:','',$$)</v>
      </c>
    </row>
    <row r="238" spans="1:1">
      <c r="A238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IV-V-VI'!A9),"','",'PART IV-V-VI'!A9,"','",'PART IV-V-VI'!B9,"',","$$",")")</f>
        <v>INSERT INTO web_sgva_excel_data_T201M (LOAD_EXCEL_PK,TEMP_ID,ERROR_COL,COL_1,COL_2,DEALER_ID,PERIOD_FROM,PERIOD_TO,LOAD_DATE,APPLICATION_ID,FORM_ID,RECORD_KEY) VALUES (WEB_SGVA_EXCEL_DATA_SEQ.nextval,'N201M','PART IV-V-VI_9','     12.1 Under section 11(3)(b)(i) (other than 12.2 below) ','',$$)</v>
      </c>
    </row>
    <row r="239" spans="1:1">
      <c r="A239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IV-V-VI'!A10),"','",'PART IV-V-VI'!A10,"','",'PART IV-V-VI'!B10,"',","$$",")")</f>
        <v>INSERT INTO web_sgva_excel_data_T201M (LOAD_EXCEL_PK,TEMP_ID,ERROR_COL,COL_1,COL_2,DEALER_ID,PERIOD_FROM,PERIOD_TO,LOAD_DATE,APPLICATION_ID,FORM_ID,RECORD_KEY) VALUES (WEB_SGVA_EXCEL_DATA_SEQ.nextval,'N201M','PART IV-V-VI_10','     12.2 Under section 11(3)(b)(ii) (of the goods manufactured)   ','',$$)</v>
      </c>
    </row>
    <row r="240" spans="1:1">
      <c r="A240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IV-V-VI'!A11),"','",'PART IV-V-VI'!A11,"','",'PART IV-V-VI'!B11,"',","$$",")")</f>
        <v>INSERT INTO web_sgva_excel_data_T201M (LOAD_EXCEL_PK,TEMP_ID,ERROR_COL,COL_1,COL_2,DEALER_ID,PERIOD_FROM,PERIOD_TO,LOAD_DATE,APPLICATION_ID,FORM_ID,RECORD_KEY) VALUES (WEB_SGVA_EXCEL_DATA_SEQ.nextval,'N201M','PART IV-V-VI_11','     12.3 Under section 11(3)(b)(ii) (of fuels used for manufacture of goods)','',$$)</v>
      </c>
    </row>
    <row r="241" spans="1:1">
      <c r="A241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IV-V-VI'!A12),"','",'PART IV-V-VI'!A12,"','",'PART IV-V-VI'!B12,"',","$$",")")</f>
        <v>INSERT INTO web_sgva_excel_data_T201M (LOAD_EXCEL_PK,TEMP_ID,ERROR_COL,COL_1,COL_2,DEALER_ID,PERIOD_FROM,PERIOD_TO,LOAD_DATE,APPLICATION_ID,FORM_ID,RECORD_KEY) VALUES (WEB_SGVA_EXCEL_DATA_SEQ.nextval,'N201M','PART IV-V-VI_12','     12.4 Under section 11(5) (for use in manufacture of goods exempted from tax under sections 5(1) and 5(2))','',$$)</v>
      </c>
    </row>
    <row r="242" spans="1:1">
      <c r="A242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IV-V-VI'!A13),"','",'PART IV-V-VI'!A13,"','",'PART IV-V-VI'!B13,"',","$$",")")</f>
        <v>INSERT INTO web_sgva_excel_data_T201M (LOAD_EXCEL_PK,TEMP_ID,ERROR_COL,COL_1,COL_2,DEALER_ID,PERIOD_FROM,PERIOD_TO,LOAD_DATE,APPLICATION_ID,FORM_ID,RECORD_KEY) VALUES (WEB_SGVA_EXCEL_DATA_SEQ.nextval,'N201M','PART IV-V-VI_13','     12.5 Other Reason','4606.24',$$)</v>
      </c>
    </row>
    <row r="243" spans="1:1">
      <c r="A243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IV-V-VI'!A14),"','",'PART IV-V-VI'!A14,"','",'PART IV-V-VI'!B14,"',","$$",")")</f>
        <v>INSERT INTO web_sgva_excel_data_T201M (LOAD_EXCEL_PK,TEMP_ID,ERROR_COL,COL_1,COL_2,DEALER_ID,PERIOD_FROM,PERIOD_TO,LOAD_DATE,APPLICATION_ID,FORM_ID,RECORD_KEY) VALUES (WEB_SGVA_EXCEL_DATA_SEQ.nextval,'N201M','PART IV-V-VI_14','      TOTAL : [12.1 + 12.2 + 12.3 + 12.4 + 12.5]','4606.24',$$)</v>
      </c>
    </row>
    <row r="244" spans="1:1">
      <c r="A244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IV-V-VI'!A15),"','",'PART IV-V-VI'!A15,"','",'PART IV-V-VI'!B15,"',","$$",")")</f>
        <v>INSERT INTO web_sgva_excel_data_T201M (LOAD_EXCEL_PK,TEMP_ID,ERROR_COL,COL_1,COL_2,DEALER_ID,PERIOD_FROM,PERIOD_TO,LOAD_DATE,APPLICATION_ID,FORM_ID,RECORD_KEY) VALUES (WEB_SGVA_EXCEL_DATA_SEQ.nextval,'N201M','PART IV-V-VI_15','13 Net Tax Credit admissible (11 - 12)','57877.81',$$)</v>
      </c>
    </row>
    <row r="245" spans="1:1">
      <c r="A245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IV-V-VI'!A16),"','",'PART IV-V-VI'!A16,"','",'PART IV-V-VI'!B16,"',","$$",")")</f>
        <v>INSERT INTO web_sgva_excel_data_T201M (LOAD_EXCEL_PK,TEMP_ID,ERROR_COL,COL_1,COL_2,DEALER_ID,PERIOD_FROM,PERIOD_TO,LOAD_DATE,APPLICATION_ID,FORM_ID,RECORD_KEY) VALUES (WEB_SGVA_EXCEL_DATA_SEQ.nextval,'N201M','PART IV-V-VI_16','Net tax payable','',$$)</v>
      </c>
    </row>
    <row r="246" spans="1:1">
      <c r="A246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IV-V-VI'!A17),"','",'PART IV-V-VI'!A17,"','",'PART IV-V-VI'!B17,"',","$$",")")</f>
        <v>INSERT INTO web_sgva_excel_data_T201M (LOAD_EXCEL_PK,TEMP_ID,ERROR_COL,COL_1,COL_2,DEALER_ID,PERIOD_FROM,PERIOD_TO,LOAD_DATE,APPLICATION_ID,FORM_ID,RECORD_KEY) VALUES (WEB_SGVA_EXCEL_DATA_SEQ.nextval,'N201M','PART IV-V-VI_17','Description of net tax payable','Rupees',$$)</v>
      </c>
    </row>
    <row r="247" spans="1:1">
      <c r="A247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IV-V-VI'!A18),"','",'PART IV-V-VI'!A18,"','",'PART IV-V-VI'!B18,"',","$$",")")</f>
        <v>INSERT INTO web_sgva_excel_data_T201M (LOAD_EXCEL_PK,TEMP_ID,ERROR_COL,COL_1,COL_2,DEALER_ID,PERIOD_FROM,PERIOD_TO,LOAD_DATE,APPLICATION_ID,FORM_ID,RECORD_KEY) VALUES (WEB_SGVA_EXCEL_DATA_SEQ.nextval,'N201M','PART IV-V-VI_18','14 The amount of tax payable as per 04.1','249552.5',$$)</v>
      </c>
    </row>
    <row r="248" spans="1:1">
      <c r="A248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IV-V-VI'!A19),"','",'PART IV-V-VI'!A19,"','",'PART IV-V-VI'!B19,"',","$$",")")</f>
        <v>INSERT INTO web_sgva_excel_data_T201M (LOAD_EXCEL_PK,TEMP_ID,ERROR_COL,COL_1,COL_2,DEALER_ID,PERIOD_FROM,PERIOD_TO,LOAD_DATE,APPLICATION_ID,FORM_ID,RECORD_KEY) VALUES (WEB_SGVA_EXCEL_DATA_SEQ.nextval,'N201M','PART IV-V-VI_19','15 Tax payable on the purchases of taxable goods under section 9 as per 04.2','0',$$)</v>
      </c>
    </row>
    <row r="249" spans="1:1">
      <c r="A249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IV-V-VI'!A20),"','",'PART IV-V-VI'!A20,"','",'PART IV-V-VI'!B20,"',","$$",")")</f>
        <v>INSERT INTO web_sgva_excel_data_T201M (LOAD_EXCEL_PK,TEMP_ID,ERROR_COL,COL_1,COL_2,DEALER_ID,PERIOD_FROM,PERIOD_TO,LOAD_DATE,APPLICATION_ID,FORM_ID,RECORD_KEY) VALUES (WEB_SGVA_EXCEL_DATA_SEQ.nextval,'N201M','PART IV-V-VI_20','16 Total Tax','249552.5',$$)</v>
      </c>
    </row>
    <row r="250" spans="1:1">
      <c r="A250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IV-V-VI'!A21),"','",'PART IV-V-VI'!A21,"','",'PART IV-V-VI'!B21,"',","$$",")")</f>
        <v>INSERT INTO web_sgva_excel_data_T201M (LOAD_EXCEL_PK,TEMP_ID,ERROR_COL,COL_1,COL_2,DEALER_ID,PERIOD_FROM,PERIOD_TO,LOAD_DATE,APPLICATION_ID,FORM_ID,RECORD_KEY) VALUES (WEB_SGVA_EXCEL_DATA_SEQ.nextval,'N201M','PART IV-V-VI_21','17 LESS:','',$$)</v>
      </c>
    </row>
    <row r="251" spans="1:1">
      <c r="A251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IV-V-VI'!A22),"','",'PART IV-V-VI'!A22,"','",'PART IV-V-VI'!B22,"',","$$",")")</f>
        <v>INSERT INTO web_sgva_excel_data_T201M (LOAD_EXCEL_PK,TEMP_ID,ERROR_COL,COL_1,COL_2,DEALER_ID,PERIOD_FROM,PERIOD_TO,LOAD_DATE,APPLICATION_ID,FORM_ID,RECORD_KEY) VALUES (WEB_SGVA_EXCEL_DATA_SEQ.nextval,'N201M','PART IV-V-VI_22','   17.1 Adjustment of tax on sale as per Annexure I','0',$$)</v>
      </c>
    </row>
    <row r="252" spans="1:1">
      <c r="A252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IV-V-VI'!A23),"','",'PART IV-V-VI'!A23,"','",'PART IV-V-VI'!B23,"',","$$",")")</f>
        <v>INSERT INTO web_sgva_excel_data_T201M (LOAD_EXCEL_PK,TEMP_ID,ERROR_COL,COL_1,COL_2,DEALER_ID,PERIOD_FROM,PERIOD_TO,LOAD_DATE,APPLICATION_ID,FORM_ID,RECORD_KEY) VALUES (WEB_SGVA_EXCEL_DATA_SEQ.nextval,'N201M','PART IV-V-VI_23','   17.2 Remission under section 41','',$$)</v>
      </c>
    </row>
    <row r="253" spans="1:1">
      <c r="A253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IV-V-VI'!A24),"','",'PART IV-V-VI'!A24,"','",'PART IV-V-VI'!B24,"',","$$",")")</f>
        <v>INSERT INTO web_sgva_excel_data_T201M (LOAD_EXCEL_PK,TEMP_ID,ERROR_COL,COL_1,COL_2,DEALER_ID,PERIOD_FROM,PERIOD_TO,LOAD_DATE,APPLICATION_ID,FORM_ID,RECORD_KEY) VALUES (WEB_SGVA_EXCEL_DATA_SEQ.nextval,'N201M','PART IV-V-VI_24','   17.3 Credit u/s.59B(9) of the amount of tax deducted at source (enclose Form- 703)','',$$)</v>
      </c>
    </row>
    <row r="254" spans="1:1">
      <c r="A254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IV-V-VI'!A25),"','",'PART IV-V-VI'!A25,"','",'PART IV-V-VI'!B25,"',","$$",")")</f>
        <v>INSERT INTO web_sgva_excel_data_T201M (LOAD_EXCEL_PK,TEMP_ID,ERROR_COL,COL_1,COL_2,DEALER_ID,PERIOD_FROM,PERIOD_TO,LOAD_DATE,APPLICATION_ID,FORM_ID,RECORD_KEY) VALUES (WEB_SGVA_EXCEL_DATA_SEQ.nextval,'N201M','PART IV-V-VI_25','   17.4 Adjustment of the amount deposited under section 22','',$$)</v>
      </c>
    </row>
    <row r="255" spans="1:1">
      <c r="A255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IV-V-VI'!A26),"','",'PART IV-V-VI'!A26,"','",'PART IV-V-VI'!B26,"',","$$",")")</f>
        <v>INSERT INTO web_sgva_excel_data_T201M (LOAD_EXCEL_PK,TEMP_ID,ERROR_COL,COL_1,COL_2,DEALER_ID,PERIOD_FROM,PERIOD_TO,LOAD_DATE,APPLICATION_ID,FORM_ID,RECORD_KEY) VALUES (WEB_SGVA_EXCEL_DATA_SEQ.nextval,'N201M','PART IV-V-VI_26','   17.5 Net Tax Credit as per 13','141505.88',$$)</v>
      </c>
    </row>
    <row r="256" spans="1:1">
      <c r="A256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IV-V-VI'!A27),"','",'PART IV-V-VI'!A27,"','",'PART IV-V-VI'!B27,"',","$$",")")</f>
        <v>INSERT INTO web_sgva_excel_data_T201M (LOAD_EXCEL_PK,TEMP_ID,ERROR_COL,COL_1,COL_2,DEALER_ID,PERIOD_FROM,PERIOD_TO,LOAD_DATE,APPLICATION_ID,FORM_ID,RECORD_KEY) VALUES (WEB_SGVA_EXCEL_DATA_SEQ.nextval,'N201M','PART IV-V-VI_27','   TOTAL : [17.1 + 17.2 + 17.3 + 17.4 + 17.5]','141505.88',$$)</v>
      </c>
    </row>
    <row r="257" spans="1:1">
      <c r="A257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IV-V-VI'!A28),"','",'PART IV-V-VI'!A28,"','",'PART IV-V-VI'!B28,"',","$$",")")</f>
        <v>INSERT INTO web_sgva_excel_data_T201M (LOAD_EXCEL_PK,TEMP_ID,ERROR_COL,COL_1,COL_2,DEALER_ID,PERIOD_FROM,PERIOD_TO,LOAD_DATE,APPLICATION_ID,FORM_ID,RECORD_KEY) VALUES (WEB_SGVA_EXCEL_DATA_SEQ.nextval,'N201M','PART IV-V-VI_28','18 Net Tax Payable (16 - 17)','94785.44',$$)</v>
      </c>
    </row>
    <row r="258" spans="1:1">
      <c r="A258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IV-V-VI'!A29),"','",'PART IV-V-VI'!A29,"','",'PART IV-V-VI'!B29,"',","$$",")")</f>
        <v>INSERT INTO web_sgva_excel_data_T201M (LOAD_EXCEL_PK,TEMP_ID,ERROR_COL,COL_1,COL_2,DEALER_ID,PERIOD_FROM,PERIOD_TO,LOAD_DATE,APPLICATION_ID,FORM_ID,RECORD_KEY) VALUES (WEB_SGVA_EXCEL_DATA_SEQ.nextval,'N201M','PART IV-V-VI_29','19 Excess Amount of tax credit (17 - 16)','',$$)</v>
      </c>
    </row>
    <row r="259" spans="1:1">
      <c r="A259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IV-V-VI'!A30),"','",'PART IV-V-VI'!A30,"','",'PART IV-V-VI'!B30,"',","$$",")")</f>
        <v>INSERT INTO web_sgva_excel_data_T201M (LOAD_EXCEL_PK,TEMP_ID,ERROR_COL,COL_1,COL_2,DEALER_ID,PERIOD_FROM,PERIOD_TO,LOAD_DATE,APPLICATION_ID,FORM_ID,RECORD_KEY) VALUES (WEB_SGVA_EXCEL_DATA_SEQ.nextval,'N201M','PART IV-V-VI_30','20 Excess Amount of tax credit adjusted against CST','',$$)</v>
      </c>
    </row>
    <row r="260" spans="1:1">
      <c r="A260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IV-V-VI'!A31),"','",'PART IV-V-VI'!A31,"','",'PART IV-V-VI'!B31,"',","$$",")")</f>
        <v>INSERT INTO web_sgva_excel_data_T201M (LOAD_EXCEL_PK,TEMP_ID,ERROR_COL,COL_1,COL_2,DEALER_ID,PERIOD_FROM,PERIOD_TO,LOAD_DATE,APPLICATION_ID,FORM_ID,RECORD_KEY) VALUES (WEB_SGVA_EXCEL_DATA_SEQ.nextval,'N201M','PART IV-V-VI_31','21 Excess Amount of tax credit claimed as refund','',$$)</v>
      </c>
    </row>
    <row r="261" spans="1:1">
      <c r="A261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IV-V-VI'!A32),"','",'PART IV-V-VI'!A32,"','",'PART IV-V-VI'!B32,"',","$$",")")</f>
        <v>INSERT INTO web_sgva_excel_data_T201M (LOAD_EXCEL_PK,TEMP_ID,ERROR_COL,COL_1,COL_2,DEALER_ID,PERIOD_FROM,PERIOD_TO,LOAD_DATE,APPLICATION_ID,FORM_ID,RECORD_KEY) VALUES (WEB_SGVA_EXCEL_DATA_SEQ.nextval,'N201M','PART IV-V-VI_32','22 Amount of tax credit carried forward to the next tax period','',$$)</v>
      </c>
    </row>
    <row r="262" spans="1:1">
      <c r="A262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IV-V-VI'!A33),"','",'PART IV-V-VI'!A33,"','",'PART IV-V-VI'!B33,"',","$$",")")</f>
        <v>INSERT INTO web_sgva_excel_data_T201M (LOAD_EXCEL_PK,TEMP_ID,ERROR_COL,COL_1,COL_2,DEALER_ID,PERIOD_FROM,PERIOD_TO,LOAD_DATE,APPLICATION_ID,FORM_ID,RECORD_KEY) VALUES (WEB_SGVA_EXCEL_DATA_SEQ.nextval,'N201M','PART IV-V-VI_33','Payment of tax','',$$)</v>
      </c>
    </row>
    <row r="263" spans="1:1">
      <c r="A263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IV-V-VI'!A34),"','",'PART IV-V-VI'!A34,"','",'PART IV-V-VI'!B34,"',","$$",")")</f>
        <v>INSERT INTO web_sgva_excel_data_T201M (LOAD_EXCEL_PK,TEMP_ID,ERROR_COL,COL_1,COL_2,DEALER_ID,PERIOD_FROM,PERIOD_TO,LOAD_DATE,APPLICATION_ID,FORM_ID,RECORD_KEY) VALUES (WEB_SGVA_EXCEL_DATA_SEQ.nextval,'N201M','PART IV-V-VI_34','23 Amount payable','',$$)</v>
      </c>
    </row>
    <row r="264" spans="1:1">
      <c r="A264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IV-V-VI'!A35),"','",'PART IV-V-VI'!A35,"','",'PART IV-V-VI'!B35,"',","$$",")")</f>
        <v>INSERT INTO web_sgva_excel_data_T201M (LOAD_EXCEL_PK,TEMP_ID,ERROR_COL,COL_1,COL_2,DEALER_ID,PERIOD_FROM,PERIOD_TO,LOAD_DATE,APPLICATION_ID,FORM_ID,RECORD_KEY) VALUES (WEB_SGVA_EXCEL_DATA_SEQ.nextval,'N201M','PART IV-V-VI_35','23.1 Amount of tax payable as per 18','94785.44',$$)</v>
      </c>
    </row>
    <row r="265" spans="1:1">
      <c r="A265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IV-V-VI'!A36),"','",'PART IV-V-VI'!A36,"','",'PART IV-V-VI'!B36,"',","$$",")")</f>
        <v>INSERT INTO web_sgva_excel_data_T201M (LOAD_EXCEL_PK,TEMP_ID,ERROR_COL,COL_1,COL_2,DEALER_ID,PERIOD_FROM,PERIOD_TO,LOAD_DATE,APPLICATION_ID,FORM_ID,RECORD_KEY) VALUES (WEB_SGVA_EXCEL_DATA_SEQ.nextval,'N201M','PART IV-V-VI_36','23.2 Amount of interest.','',$$)</v>
      </c>
    </row>
    <row r="266" spans="1:1">
      <c r="A266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IV-V-VI'!A37),"','",'PART IV-V-VI'!A37,"','",'PART IV-V-VI'!B37,"',","$$",")")</f>
        <v>INSERT INTO web_sgva_excel_data_T201M (LOAD_EXCEL_PK,TEMP_ID,ERROR_COL,COL_1,COL_2,DEALER_ID,PERIOD_FROM,PERIOD_TO,LOAD_DATE,APPLICATION_ID,FORM_ID,RECORD_KEY) VALUES (WEB_SGVA_EXCEL_DATA_SEQ.nextval,'N201M','PART IV-V-VI_37','23.3 Amount of penalty','',$$)</v>
      </c>
    </row>
    <row r="267" spans="1:1">
      <c r="A267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IV-V-VI'!A38),"','",'PART IV-V-VI'!A38,"','",'PART IV-V-VI'!B38,"',","$$",")")</f>
        <v>INSERT INTO web_sgva_excel_data_T201M (LOAD_EXCEL_PK,TEMP_ID,ERROR_COL,COL_1,COL_2,DEALER_ID,PERIOD_FROM,PERIOD_TO,LOAD_DATE,APPLICATION_ID,FORM_ID,RECORD_KEY) VALUES (WEB_SGVA_EXCEL_DATA_SEQ.nextval,'N201M','PART IV-V-VI_38',' TOTAL : [23.1 + 23.2 + 23.3]','94785.44',$$)</v>
      </c>
    </row>
    <row r="268" spans="1:1">
      <c r="A268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IV-V-VI'!A39),"','",'PART IV-V-VI'!A39,"','",'PART IV-V-VI'!B39,"',","$$",")")</f>
        <v>INSERT INTO web_sgva_excel_data_T201M (LOAD_EXCEL_PK,TEMP_ID,ERROR_COL,COL_1,COL_2,DEALER_ID,PERIOD_FROM,PERIOD_TO,LOAD_DATE,APPLICATION_ID,FORM_ID,RECORD_KEY) VALUES (WEB_SGVA_EXCEL_DATA_SEQ.nextval,'N201M','PART IV-V-VI_39','24 Amount paid','',$$)</v>
      </c>
    </row>
    <row r="269" spans="1:1">
      <c r="A269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IV-V-VI'!A40),"','",'PART IV-V-VI'!A40,"','",'PART IV-V-VI'!B40,"',","$$",")")</f>
        <v>INSERT INTO web_sgva_excel_data_T201M (LOAD_EXCEL_PK,TEMP_ID,ERROR_COL,COL_1,COL_2,DEALER_ID,PERIOD_FROM,PERIOD_TO,LOAD_DATE,APPLICATION_ID,FORM_ID,RECORD_KEY) VALUES (WEB_SGVA_EXCEL_DATA_SEQ.nextval,'N201M','PART IV-V-VI_40','25 Amount outstanding','',$$)</v>
      </c>
    </row>
    <row r="270" spans="1:1">
      <c r="A270" s="45" t="str">
        <f>CONCATENATE("INSERT INTO web_sgva_excel_data_T201M (LOAD_EXCEL_PK,TEMP_ID,ERROR_COL,COL_1,COL_2,DEALER_ID,PERIOD_FROM,PERIOD_TO,LOAD_DATE,APPLICATION_ID,FORM_ID,RECORD_KEY) VALUES (WEB_SGVA_EXCEL_DATA_SEQ.nextval,'N201M','PART IV-V-VI_",ROW('PART IV-V-VI'!A41),"','",'PART IV-V-VI'!A41,"','",'PART IV-V-VI'!B41,"',","$$",")")</f>
        <v>INSERT INTO web_sgva_excel_data_T201M (LOAD_EXCEL_PK,TEMP_ID,ERROR_COL,COL_1,COL_2,DEALER_ID,PERIOD_FROM,PERIOD_TO,LOAD_DATE,APPLICATION_ID,FORM_ID,RECORD_KEY) VALUES (WEB_SGVA_EXCEL_DATA_SEQ.nextval,'N201M','PART IV-V-VI_41','26 Amount paid in excess','',$$)</v>
      </c>
    </row>
    <row r="271" spans="1:1">
      <c r="A271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Detail'!A1),"','",'Challan Detail'!A1,"','",'Challan Detail'!B1,"','",'Challan Detail'!C1,"','",'Challan Detail'!D1,"','",'Challan Detail'!E1,"',","$$",")")</f>
        <v>INSERT INTO web_sgva_excel_data_T201M (LOAD_EXCEL_PK,TEMP_ID,ERROR_COL,COL_1,COL_2,COL_3,COL_4,COL_5,DEALER_ID,PERIOD_FROM,PERIOD_TO,LOAD_DATE,APPLICATION_ID,FORM_ID,RECORD_KEY) VALUES (WEB_SGVA_EXCEL_DATA_SEQ.nextval,'N201M','Challan Detail_1','Chalan No.*','Amt. in Digits*','Amt. in Words*','Date of payment* (dd/mm/yyyy or dd-mon-yyyy)','Bank/treasury in which amount paid.*',$$)</v>
      </c>
    </row>
    <row r="272" spans="1:1">
      <c r="A272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Detail'!A2),"','",'Challan Detail'!A2,"','",'Challan Detail'!B2,"','",'Challan Detail'!C2,"',",IF(ISNUMBER('Challan Detail'!D2),CONCATENATE("to_char((to_date('30/12/1899','dd/mm/yyyy')+",'Challan Detail'!D2,"),'dd/mm/yyyy')"),CONCATENATE("'",'Challan Detail'!D2,"'")),",'",'Challan Detail'!E2,"',","$$",")")</f>
        <v>INSERT INTO web_sgva_excel_data_T201M (LOAD_EXCEL_PK,TEMP_ID,ERROR_COL,COL_1,COL_2,COL_3,COL_4,COL_5,DEALER_ID,PERIOD_FROM,PERIOD_TO,LOAD_DATE,APPLICATION_ID,FORM_ID,RECORD_KEY) VALUES (WEB_SGVA_EXCEL_DATA_SEQ.nextval,'N201M','Challan Detail_2','5700001355004022041426463','26646','twenty six thousand six hundred forty six','22/04/2014','gandhinagar treasury',$$)</v>
      </c>
    </row>
    <row r="273" spans="1:1">
      <c r="A273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Detail'!A3),"','",'Challan Detail'!A3,"','",'Challan Detail'!B3,"','",'Challan Detail'!C3,"',",IF(ISNUMBER('Challan Detail'!D3),CONCATENATE("to_char((to_date('30/12/1899','dd/mm/yyyy')+",'Challan Detail'!D3,"),'dd/mm/yyyy')"),CONCATENATE("'",'Challan Detail'!D3,"'")),",'",'Challan Detail'!E3,"',","$$",")")</f>
        <v>INSERT INTO web_sgva_excel_data_T201M (LOAD_EXCEL_PK,TEMP_ID,ERROR_COL,COL_1,COL_2,COL_3,COL_4,COL_5,DEALER_ID,PERIOD_FROM,PERIOD_TO,LOAD_DATE,APPLICATION_ID,FORM_ID,RECORD_KEY) VALUES (WEB_SGVA_EXCEL_DATA_SEQ.nextval,'N201M','Challan Detail_3','','','','','',$$)</v>
      </c>
    </row>
    <row r="274" spans="1:1">
      <c r="A274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Detail'!A4),"','",'Challan Detail'!A4,"','",'Challan Detail'!B4,"','",'Challan Detail'!C4,"',",IF(ISNUMBER('Challan Detail'!D4),CONCATENATE("to_char((to_date('30/12/1899','dd/mm/yyyy')+",'Challan Detail'!D4,"),'dd/mm/yyyy')"),CONCATENATE("'",'Challan Detail'!D4,"'")),",'",'Challan Detail'!E4,"',","$$",")")</f>
        <v>INSERT INTO web_sgva_excel_data_T201M (LOAD_EXCEL_PK,TEMP_ID,ERROR_COL,COL_1,COL_2,COL_3,COL_4,COL_5,DEALER_ID,PERIOD_FROM,PERIOD_TO,LOAD_DATE,APPLICATION_ID,FORM_ID,RECORD_KEY) VALUES (WEB_SGVA_EXCEL_DATA_SEQ.nextval,'N201M','Challan Detail_4','','','','','',$$)</v>
      </c>
    </row>
    <row r="275" spans="1:1">
      <c r="A275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Detail'!A5),"','",'Challan Detail'!A5,"','",'Challan Detail'!B5,"','",'Challan Detail'!C5,"',",IF(ISNUMBER('Challan Detail'!D5),CONCATENATE("to_char((to_date('30/12/1899','dd/mm/yyyy')+",'Challan Detail'!D5,"),'dd/mm/yyyy')"),CONCATENATE("'",'Challan Detail'!D5,"'")),",'",'Challan Detail'!E5,"',","$$",")")</f>
        <v>INSERT INTO web_sgva_excel_data_T201M (LOAD_EXCEL_PK,TEMP_ID,ERROR_COL,COL_1,COL_2,COL_3,COL_4,COL_5,DEALER_ID,PERIOD_FROM,PERIOD_TO,LOAD_DATE,APPLICATION_ID,FORM_ID,RECORD_KEY) VALUES (WEB_SGVA_EXCEL_DATA_SEQ.nextval,'N201M','Challan Detail_5','','','','','',$$)</v>
      </c>
    </row>
    <row r="276" spans="1:1">
      <c r="A276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Detail'!A6),"','",'Challan Detail'!A6,"','",'Challan Detail'!B6,"','",'Challan Detail'!C6,"',",IF(ISNUMBER('Challan Detail'!D6),CONCATENATE("to_char((to_date('30/12/1899','dd/mm/yyyy')+",'Challan Detail'!D6,"),'dd/mm/yyyy')"),CONCATENATE("'",'Challan Detail'!D6,"'")),",'",'Challan Detail'!E6,"',","$$",")")</f>
        <v>INSERT INTO web_sgva_excel_data_T201M (LOAD_EXCEL_PK,TEMP_ID,ERROR_COL,COL_1,COL_2,COL_3,COL_4,COL_5,DEALER_ID,PERIOD_FROM,PERIOD_TO,LOAD_DATE,APPLICATION_ID,FORM_ID,RECORD_KEY) VALUES (WEB_SGVA_EXCEL_DATA_SEQ.nextval,'N201M','Challan Detail_6','','','','','',$$)</v>
      </c>
    </row>
    <row r="277" spans="1:1">
      <c r="A277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Detail'!A7),"','",'Challan Detail'!A7,"','",'Challan Detail'!B7,"','",'Challan Detail'!C7,"',",IF(ISNUMBER('Challan Detail'!D7),CONCATENATE("to_char((to_date('30/12/1899','dd/mm/yyyy')+",'Challan Detail'!D7,"),'dd/mm/yyyy')"),CONCATENATE("'",'Challan Detail'!D7,"'")),",'",'Challan Detail'!E7,"',","$$",")")</f>
        <v>INSERT INTO web_sgva_excel_data_T201M (LOAD_EXCEL_PK,TEMP_ID,ERROR_COL,COL_1,COL_2,COL_3,COL_4,COL_5,DEALER_ID,PERIOD_FROM,PERIOD_TO,LOAD_DATE,APPLICATION_ID,FORM_ID,RECORD_KEY) VALUES (WEB_SGVA_EXCEL_DATA_SEQ.nextval,'N201M','Challan Detail_7','','','','','',$$)</v>
      </c>
    </row>
    <row r="278" spans="1:1">
      <c r="A278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Detail'!A8),"','",'Challan Detail'!A8,"','",'Challan Detail'!B8,"','",'Challan Detail'!C8,"',",IF(ISNUMBER('Challan Detail'!D8),CONCATENATE("to_char((to_date('30/12/1899','dd/mm/yyyy')+",'Challan Detail'!D8,"),'dd/mm/yyyy')"),CONCATENATE("'",'Challan Detail'!D8,"'")),",'",'Challan Detail'!E8,"',","$$",")")</f>
        <v>INSERT INTO web_sgva_excel_data_T201M (LOAD_EXCEL_PK,TEMP_ID,ERROR_COL,COL_1,COL_2,COL_3,COL_4,COL_5,DEALER_ID,PERIOD_FROM,PERIOD_TO,LOAD_DATE,APPLICATION_ID,FORM_ID,RECORD_KEY) VALUES (WEB_SGVA_EXCEL_DATA_SEQ.nextval,'N201M','Challan Detail_8','','','','','',$$)</v>
      </c>
    </row>
    <row r="279" spans="1:1">
      <c r="A279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Detail'!A9),"','",'Challan Detail'!A9,"','",'Challan Detail'!B9,"','",'Challan Detail'!C9,"',",IF(ISNUMBER('Challan Detail'!D9),CONCATENATE("to_char((to_date('30/12/1899','dd/mm/yyyy')+",'Challan Detail'!D9,"),'dd/mm/yyyy')"),CONCATENATE("'",'Challan Detail'!D9,"'")),",'",'Challan Detail'!E9,"',","$$",")")</f>
        <v>INSERT INTO web_sgva_excel_data_T201M (LOAD_EXCEL_PK,TEMP_ID,ERROR_COL,COL_1,COL_2,COL_3,COL_4,COL_5,DEALER_ID,PERIOD_FROM,PERIOD_TO,LOAD_DATE,APPLICATION_ID,FORM_ID,RECORD_KEY) VALUES (WEB_SGVA_EXCEL_DATA_SEQ.nextval,'N201M','Challan Detail_9','','','','','',$$)</v>
      </c>
    </row>
    <row r="280" spans="1:1">
      <c r="A280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Detail'!A10),"','",'Challan Detail'!A10,"','",'Challan Detail'!B10,"','",'Challan Detail'!C10,"',",IF(ISNUMBER('Challan Detail'!D10),CONCATENATE("to_char((to_date('30/12/1899','dd/mm/yyyy')+",'Challan Detail'!D10,"),'dd/mm/yyyy')"),CONCATENATE("'",'Challan Detail'!D10,"'")),",'",'Challan Detail'!E10,"',","$$",")")</f>
        <v>INSERT INTO web_sgva_excel_data_T201M (LOAD_EXCEL_PK,TEMP_ID,ERROR_COL,COL_1,COL_2,COL_3,COL_4,COL_5,DEALER_ID,PERIOD_FROM,PERIOD_TO,LOAD_DATE,APPLICATION_ID,FORM_ID,RECORD_KEY) VALUES (WEB_SGVA_EXCEL_DATA_SEQ.nextval,'N201M','Challan Detail_10','','','','','',$$)</v>
      </c>
    </row>
    <row r="281" spans="1:1">
      <c r="A281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Detail'!A11),"','",'Challan Detail'!A11,"','",'Challan Detail'!B11,"','",'Challan Detail'!C11,"',",IF(ISNUMBER('Challan Detail'!D11),CONCATENATE("to_char((to_date('30/12/1899','dd/mm/yyyy')+",'Challan Detail'!D11,"),'dd/mm/yyyy')"),CONCATENATE("'",'Challan Detail'!D11,"'")),",'",'Challan Detail'!E11,"',","$$",")")</f>
        <v>INSERT INTO web_sgva_excel_data_T201M (LOAD_EXCEL_PK,TEMP_ID,ERROR_COL,COL_1,COL_2,COL_3,COL_4,COL_5,DEALER_ID,PERIOD_FROM,PERIOD_TO,LOAD_DATE,APPLICATION_ID,FORM_ID,RECORD_KEY) VALUES (WEB_SGVA_EXCEL_DATA_SEQ.nextval,'N201M','Challan Detail_11','','','','','',$$)</v>
      </c>
    </row>
    <row r="282" spans="1:1">
      <c r="A282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Detail'!A12),"','",'Challan Detail'!A12,"','",'Challan Detail'!B12,"','",'Challan Detail'!C12,"',",IF(ISNUMBER('Challan Detail'!D12),CONCATENATE("to_char((to_date('30/12/1899','dd/mm/yyyy')+",'Challan Detail'!D12,"),'dd/mm/yyyy')"),CONCATENATE("'",'Challan Detail'!D12,"'")),",'",'Challan Detail'!E12,"',","$$",")")</f>
        <v>INSERT INTO web_sgva_excel_data_T201M (LOAD_EXCEL_PK,TEMP_ID,ERROR_COL,COL_1,COL_2,COL_3,COL_4,COL_5,DEALER_ID,PERIOD_FROM,PERIOD_TO,LOAD_DATE,APPLICATION_ID,FORM_ID,RECORD_KEY) VALUES (WEB_SGVA_EXCEL_DATA_SEQ.nextval,'N201M','Challan Detail_12','','','','','',$$)</v>
      </c>
    </row>
    <row r="283" spans="1:1">
      <c r="A283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Detail'!A13),"','",'Challan Detail'!A13,"','",'Challan Detail'!B13,"','",'Challan Detail'!C13,"',",IF(ISNUMBER('Challan Detail'!D13),CONCATENATE("to_char((to_date('30/12/1899','dd/mm/yyyy')+",'Challan Detail'!D13,"),'dd/mm/yyyy')"),CONCATENATE("'",'Challan Detail'!D13,"'")),",'",'Challan Detail'!E13,"',","$$",")")</f>
        <v>INSERT INTO web_sgva_excel_data_T201M (LOAD_EXCEL_PK,TEMP_ID,ERROR_COL,COL_1,COL_2,COL_3,COL_4,COL_5,DEALER_ID,PERIOD_FROM,PERIOD_TO,LOAD_DATE,APPLICATION_ID,FORM_ID,RECORD_KEY) VALUES (WEB_SGVA_EXCEL_DATA_SEQ.nextval,'N201M','Challan Detail_13','','','','','',$$)</v>
      </c>
    </row>
    <row r="284" spans="1:1">
      <c r="A284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Detail'!A14),"','",'Challan Detail'!A14,"','",'Challan Detail'!B14,"','",'Challan Detail'!C14,"',",IF(ISNUMBER('Challan Detail'!D14),CONCATENATE("to_char((to_date('30/12/1899','dd/mm/yyyy')+",'Challan Detail'!D14,"),'dd/mm/yyyy')"),CONCATENATE("'",'Challan Detail'!D14,"'")),",'",'Challan Detail'!E14,"',","$$",")")</f>
        <v>INSERT INTO web_sgva_excel_data_T201M (LOAD_EXCEL_PK,TEMP_ID,ERROR_COL,COL_1,COL_2,COL_3,COL_4,COL_5,DEALER_ID,PERIOD_FROM,PERIOD_TO,LOAD_DATE,APPLICATION_ID,FORM_ID,RECORD_KEY) VALUES (WEB_SGVA_EXCEL_DATA_SEQ.nextval,'N201M','Challan Detail_14','','','','','',$$)</v>
      </c>
    </row>
    <row r="285" spans="1:1">
      <c r="A285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Detail'!A15),"','",'Challan Detail'!A15,"','",'Challan Detail'!B15,"','",'Challan Detail'!C15,"',",IF(ISNUMBER('Challan Detail'!D15),CONCATENATE("to_char((to_date('30/12/1899','dd/mm/yyyy')+",'Challan Detail'!D15,"),'dd/mm/yyyy')"),CONCATENATE("'",'Challan Detail'!D15,"'")),",'",'Challan Detail'!E15,"',","$$",")")</f>
        <v>INSERT INTO web_sgva_excel_data_T201M (LOAD_EXCEL_PK,TEMP_ID,ERROR_COL,COL_1,COL_2,COL_3,COL_4,COL_5,DEALER_ID,PERIOD_FROM,PERIOD_TO,LOAD_DATE,APPLICATION_ID,FORM_ID,RECORD_KEY) VALUES (WEB_SGVA_EXCEL_DATA_SEQ.nextval,'N201M','Challan Detail_15','','','','','',$$)</v>
      </c>
    </row>
    <row r="286" spans="1:1">
      <c r="A286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Detail'!A16),"','",'Challan Detail'!A16,"','",'Challan Detail'!B16,"','",'Challan Detail'!C16,"',",IF(ISNUMBER('Challan Detail'!D16),CONCATENATE("to_char((to_date('30/12/1899','dd/mm/yyyy')+",'Challan Detail'!D16,"),'dd/mm/yyyy')"),CONCATENATE("'",'Challan Detail'!D16,"'")),",'",'Challan Detail'!E16,"',","$$",")")</f>
        <v>INSERT INTO web_sgva_excel_data_T201M (LOAD_EXCEL_PK,TEMP_ID,ERROR_COL,COL_1,COL_2,COL_3,COL_4,COL_5,DEALER_ID,PERIOD_FROM,PERIOD_TO,LOAD_DATE,APPLICATION_ID,FORM_ID,RECORD_KEY) VALUES (WEB_SGVA_EXCEL_DATA_SEQ.nextval,'N201M','Challan Detail_16','','','','','',$$)</v>
      </c>
    </row>
    <row r="287" spans="1:1">
      <c r="A287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Detail'!A17),"','",'Challan Detail'!A17,"','",'Challan Detail'!B17,"','",'Challan Detail'!C17,"',",IF(ISNUMBER('Challan Detail'!D17),CONCATENATE("to_char((to_date('30/12/1899','dd/mm/yyyy')+",'Challan Detail'!D17,"),'dd/mm/yyyy')"),CONCATENATE("'",'Challan Detail'!D17,"'")),",'",'Challan Detail'!E17,"',","$$",")")</f>
        <v>INSERT INTO web_sgva_excel_data_T201M (LOAD_EXCEL_PK,TEMP_ID,ERROR_COL,COL_1,COL_2,COL_3,COL_4,COL_5,DEALER_ID,PERIOD_FROM,PERIOD_TO,LOAD_DATE,APPLICATION_ID,FORM_ID,RECORD_KEY) VALUES (WEB_SGVA_EXCEL_DATA_SEQ.nextval,'N201M','Challan Detail_17','','','','','',$$)</v>
      </c>
    </row>
    <row r="288" spans="1:1">
      <c r="A288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Detail'!A18),"','",'Challan Detail'!A18,"','",'Challan Detail'!B18,"','",'Challan Detail'!C18,"',",IF(ISNUMBER('Challan Detail'!D18),CONCATENATE("to_char((to_date('30/12/1899','dd/mm/yyyy')+",'Challan Detail'!D18,"),'dd/mm/yyyy')"),CONCATENATE("'",'Challan Detail'!D18,"'")),",'",'Challan Detail'!E18,"',","$$",")")</f>
        <v>INSERT INTO web_sgva_excel_data_T201M (LOAD_EXCEL_PK,TEMP_ID,ERROR_COL,COL_1,COL_2,COL_3,COL_4,COL_5,DEALER_ID,PERIOD_FROM,PERIOD_TO,LOAD_DATE,APPLICATION_ID,FORM_ID,RECORD_KEY) VALUES (WEB_SGVA_EXCEL_DATA_SEQ.nextval,'N201M','Challan Detail_18','','','','','',$$)</v>
      </c>
    </row>
    <row r="289" spans="1:1">
      <c r="A289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Detail'!A19),"','",'Challan Detail'!A19,"','",'Challan Detail'!B19,"','",'Challan Detail'!C19,"',",IF(ISNUMBER('Challan Detail'!D19),CONCATENATE("to_char((to_date('30/12/1899','dd/mm/yyyy')+",'Challan Detail'!D19,"),'dd/mm/yyyy')"),CONCATENATE("'",'Challan Detail'!D19,"'")),",'",'Challan Detail'!E19,"',","$$",")")</f>
        <v>INSERT INTO web_sgva_excel_data_T201M (LOAD_EXCEL_PK,TEMP_ID,ERROR_COL,COL_1,COL_2,COL_3,COL_4,COL_5,DEALER_ID,PERIOD_FROM,PERIOD_TO,LOAD_DATE,APPLICATION_ID,FORM_ID,RECORD_KEY) VALUES (WEB_SGVA_EXCEL_DATA_SEQ.nextval,'N201M','Challan Detail_19','','','','','',$$)</v>
      </c>
    </row>
    <row r="290" spans="1:1">
      <c r="A290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Detail'!A20),"','",'Challan Detail'!A20,"','",'Challan Detail'!B20,"','",'Challan Detail'!C20,"',",IF(ISNUMBER('Challan Detail'!D20),CONCATENATE("to_char((to_date('30/12/1899','dd/mm/yyyy')+",'Challan Detail'!D20,"),'dd/mm/yyyy')"),CONCATENATE("'",'Challan Detail'!D20,"'")),",'",'Challan Detail'!E20,"',","$$",")")</f>
        <v>INSERT INTO web_sgva_excel_data_T201M (LOAD_EXCEL_PK,TEMP_ID,ERROR_COL,COL_1,COL_2,COL_3,COL_4,COL_5,DEALER_ID,PERIOD_FROM,PERIOD_TO,LOAD_DATE,APPLICATION_ID,FORM_ID,RECORD_KEY) VALUES (WEB_SGVA_EXCEL_DATA_SEQ.nextval,'N201M','Challan Detail_20','','','','','',$$)</v>
      </c>
    </row>
    <row r="291" spans="1:1">
      <c r="A291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Detail'!A21),"','",'Challan Detail'!A21,"','",'Challan Detail'!B21,"','",'Challan Detail'!C21,"',",IF(ISNUMBER('Challan Detail'!D21),CONCATENATE("to_char((to_date('30/12/1899','dd/mm/yyyy')+",'Challan Detail'!D21,"),'dd/mm/yyyy')"),CONCATENATE("'",'Challan Detail'!D21,"'")),",'",'Challan Detail'!E21,"',","$$",")")</f>
        <v>INSERT INTO web_sgva_excel_data_T201M (LOAD_EXCEL_PK,TEMP_ID,ERROR_COL,COL_1,COL_2,COL_3,COL_4,COL_5,DEALER_ID,PERIOD_FROM,PERIOD_TO,LOAD_DATE,APPLICATION_ID,FORM_ID,RECORD_KEY) VALUES (WEB_SGVA_EXCEL_DATA_SEQ.nextval,'N201M','Challan Detail_21','','','','','',$$)</v>
      </c>
    </row>
    <row r="292" spans="1:1">
      <c r="A292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Detail'!A22),"','",'Challan Detail'!A22,"','",'Challan Detail'!B22,"','",'Challan Detail'!C22,"',",IF(ISNUMBER('Challan Detail'!D22),CONCATENATE("to_char((to_date('30/12/1899','dd/mm/yyyy')+",'Challan Detail'!D22,"),'dd/mm/yyyy')"),CONCATENATE("'",'Challan Detail'!D22,"'")),",'",'Challan Detail'!E22,"',","$$",")")</f>
        <v>INSERT INTO web_sgva_excel_data_T201M (LOAD_EXCEL_PK,TEMP_ID,ERROR_COL,COL_1,COL_2,COL_3,COL_4,COL_5,DEALER_ID,PERIOD_FROM,PERIOD_TO,LOAD_DATE,APPLICATION_ID,FORM_ID,RECORD_KEY) VALUES (WEB_SGVA_EXCEL_DATA_SEQ.nextval,'N201M','Challan Detail_22','','','','','',$$)</v>
      </c>
    </row>
    <row r="293" spans="1:1">
      <c r="A293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Detail'!A23),"','",'Challan Detail'!A23,"','",'Challan Detail'!B23,"','",'Challan Detail'!C23,"',",IF(ISNUMBER('Challan Detail'!D23),CONCATENATE("to_char((to_date('30/12/1899','dd/mm/yyyy')+",'Challan Detail'!D23,"),'dd/mm/yyyy')"),CONCATENATE("'",'Challan Detail'!D23,"'")),",'",'Challan Detail'!E23,"',","$$",")")</f>
        <v>INSERT INTO web_sgva_excel_data_T201M (LOAD_EXCEL_PK,TEMP_ID,ERROR_COL,COL_1,COL_2,COL_3,COL_4,COL_5,DEALER_ID,PERIOD_FROM,PERIOD_TO,LOAD_DATE,APPLICATION_ID,FORM_ID,RECORD_KEY) VALUES (WEB_SGVA_EXCEL_DATA_SEQ.nextval,'N201M','Challan Detail_23','','','','','',$$)</v>
      </c>
    </row>
    <row r="294" spans="1:1">
      <c r="A294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Detail'!A24),"','",'Challan Detail'!A24,"','",'Challan Detail'!B24,"','",'Challan Detail'!C24,"',",IF(ISNUMBER('Challan Detail'!D24),CONCATENATE("to_char((to_date('30/12/1899','dd/mm/yyyy')+",'Challan Detail'!D24,"),'dd/mm/yyyy')"),CONCATENATE("'",'Challan Detail'!D24,"'")),",'",'Challan Detail'!E24,"',","$$",")")</f>
        <v>INSERT INTO web_sgva_excel_data_T201M (LOAD_EXCEL_PK,TEMP_ID,ERROR_COL,COL_1,COL_2,COL_3,COL_4,COL_5,DEALER_ID,PERIOD_FROM,PERIOD_TO,LOAD_DATE,APPLICATION_ID,FORM_ID,RECORD_KEY) VALUES (WEB_SGVA_EXCEL_DATA_SEQ.nextval,'N201M','Challan Detail_24','','','','','',$$)</v>
      </c>
    </row>
    <row r="295" spans="1:1">
      <c r="A295" s="45" t="str">
        <f>CONCATENATE("INSERT INTO web_sgva_excel_data_T201M (LOAD_EXCEL_PK,TEMP_ID,ERROR_COL,COL_1,COL_2,COL_3,COL_4,COL_5,DEALER_ID,PERIOD_FROM,PERIOD_TO,LOAD_DATE,APPLICATION_ID,FORM_ID,RECORD_KEY) VALUES (WEB_SGVA_EXCEL_DATA_SEQ.nextval,'N201M','Challan Detail_",ROW('Challan Detail'!A25),"','",'Challan Detail'!A25,"','",'Challan Detail'!B25,"','",'Challan Detail'!C25,"',",IF(ISNUMBER('Challan Detail'!D25),CONCATENATE("to_char((to_date('30/12/1899','dd/mm/yyyy')+",'Challan Detail'!D25,"),'dd/mm/yyyy')"),CONCATENATE("'",'Challan Detail'!D25,"'")),",'",'Challan Detail'!E25,"',","$$",")")</f>
        <v>INSERT INTO web_sgva_excel_data_T201M (LOAD_EXCEL_PK,TEMP_ID,ERROR_COL,COL_1,COL_2,COL_3,COL_4,COL_5,DEALER_ID,PERIOD_FROM,PERIOD_TO,LOAD_DATE,APPLICATION_ID,FORM_ID,RECORD_KEY) VALUES (WEB_SGVA_EXCEL_DATA_SEQ.nextval,'N201M','Challan Detail_25','','','','','',$$)</v>
      </c>
    </row>
    <row r="296" spans="1:1">
      <c r="A296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(WEB_SGVA_EXCEL_DATA_SEQ.nextval,'N201M','Annexure_",ROW(Annexure!A1),"','",Annexure!A1,"','",Annexure!B1,"','",Annexure!C1,"',","$$",")")</f>
        <v>INSERT INTO web_sgva_excel_data_T201M (LOAD_EXCEL_PK,TEMP_ID,ERROR_COL,COL_1,COL_2,COL_3,DEALER_ID,PERIOD_FROM,PERIOD_TO,LOAD_DATE,APPLICATION_ID,FORM_ID,RECORD_KEY) VALUES (WEB_SGVA_EXCEL_DATA_SEQ.nextval,'N201M','Annexure_1','Annexure I','','',$$)</v>
      </c>
    </row>
    <row r="297" spans="1:1">
      <c r="A297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(WEB_SGVA_EXCEL_DATA_SEQ.nextval,'N201M','Annexure_",ROW(Annexure!A2),"','",Annexure!A2,"','",Annexure!B2,"','",Annexure!C2,"',","$$",")")</f>
        <v>INSERT INTO web_sgva_excel_data_T201M (LOAD_EXCEL_PK,TEMP_ID,ERROR_COL,COL_1,COL_2,COL_3,DEALER_ID,PERIOD_FROM,PERIOD_TO,LOAD_DATE,APPLICATION_ID,FORM_ID,RECORD_KEY) VALUES (WEB_SGVA_EXCEL_DATA_SEQ.nextval,'N201M','Annexure_2','Adjustment in sale as per','Increase','Decrease',$$)</v>
      </c>
    </row>
    <row r="298" spans="1:1">
      <c r="A298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(WEB_SGVA_EXCEL_DATA_SEQ.nextval,'N201M','Annexure_",ROW(Annexure!A3),"','",Annexure!A3,"','",Annexure!B3,"','",Annexure!C3,"',","$$",")")</f>
        <v>INSERT INTO web_sgva_excel_data_T201M (LOAD_EXCEL_PK,TEMP_ID,ERROR_COL,COL_1,COL_2,COL_3,DEALER_ID,PERIOD_FROM,PERIOD_TO,LOAD_DATE,APPLICATION_ID,FORM_ID,RECORD_KEY) VALUES (WEB_SGVA_EXCEL_DATA_SEQ.nextval,'N201M','Annexure_3','27 Sub-section (1) of section 8','','',$$)</v>
      </c>
    </row>
    <row r="299" spans="1:1">
      <c r="A299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(WEB_SGVA_EXCEL_DATA_SEQ.nextval,'N201M','Annexure_",ROW(Annexure!A4),"','",Annexure!A4,"','",Annexure!B4,"','",Annexure!C4,"',","$$",")")</f>
        <v>INSERT INTO web_sgva_excel_data_T201M (LOAD_EXCEL_PK,TEMP_ID,ERROR_COL,COL_1,COL_2,COL_3,DEALER_ID,PERIOD_FROM,PERIOD_TO,LOAD_DATE,APPLICATION_ID,FORM_ID,RECORD_KEY) VALUES (WEB_SGVA_EXCEL_DATA_SEQ.nextval,'N201M','Annexure_4','  27.1 Sub-clause (a) (sale cancelled) ','','0',$$)</v>
      </c>
    </row>
    <row r="300" spans="1:1">
      <c r="A300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(WEB_SGVA_EXCEL_DATA_SEQ.nextval,'N201M','Annexure_",ROW(Annexure!A5),"','",Annexure!A5,"','",Annexure!B5,"','",Annexure!C5,"',","$$",")")</f>
        <v>INSERT INTO web_sgva_excel_data_T201M (LOAD_EXCEL_PK,TEMP_ID,ERROR_COL,COL_1,COL_2,COL_3,DEALER_ID,PERIOD_FROM,PERIOD_TO,LOAD_DATE,APPLICATION_ID,FORM_ID,RECORD_KEY) VALUES (WEB_SGVA_EXCEL_DATA_SEQ.nextval,'N201M','Annexure_5','  27.2 Sub-clause (b) (alteration in consideration of sale)','','',$$)</v>
      </c>
    </row>
    <row r="301" spans="1:1">
      <c r="A301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(WEB_SGVA_EXCEL_DATA_SEQ.nextval,'N201M','Annexure_",ROW(Annexure!A6),"','",Annexure!A6,"','",Annexure!B6,"','",Annexure!C6,"',","$$",")")</f>
        <v>INSERT INTO web_sgva_excel_data_T201M (LOAD_EXCEL_PK,TEMP_ID,ERROR_COL,COL_1,COL_2,COL_3,DEALER_ID,PERIOD_FROM,PERIOD_TO,LOAD_DATE,APPLICATION_ID,FORM_ID,RECORD_KEY) VALUES (WEB_SGVA_EXCEL_DATA_SEQ.nextval,'N201M','Annexure_6','  27.3 Sub-clause (c) (goods returned)','','',$$)</v>
      </c>
    </row>
    <row r="302" spans="1:1">
      <c r="A302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(WEB_SGVA_EXCEL_DATA_SEQ.nextval,'N201M','Annexure_",ROW(Annexure!A7),"','",Annexure!A7,"','",Annexure!B7,"','",Annexure!C7,"',","$$",")")</f>
        <v>INSERT INTO web_sgva_excel_data_T201M (LOAD_EXCEL_PK,TEMP_ID,ERROR_COL,COL_1,COL_2,COL_3,DEALER_ID,PERIOD_FROM,PERIOD_TO,LOAD_DATE,APPLICATION_ID,FORM_ID,RECORD_KEY) VALUES (WEB_SGVA_EXCEL_DATA_SEQ.nextval,'N201M','Annexure_7','28 Sub-rule(7) of rule17 (pertains to transactions through commission agent)','','',$$)</v>
      </c>
    </row>
    <row r="303" spans="1:1">
      <c r="A303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(WEB_SGVA_EXCEL_DATA_SEQ.nextval,'N201M','Annexure_",ROW(Annexure!A8),"','",Annexure!A8,"','",Annexure!B8,"','",Annexure!C8,"',","$$",")")</f>
        <v>INSERT INTO web_sgva_excel_data_T201M (LOAD_EXCEL_PK,TEMP_ID,ERROR_COL,COL_1,COL_2,COL_3,DEALER_ID,PERIOD_FROM,PERIOD_TO,LOAD_DATE,APPLICATION_ID,FORM_ID,RECORD_KEY) VALUES (WEB_SGVA_EXCEL_DATA_SEQ.nextval,'N201M','Annexure_8','Total :','0','0',$$)</v>
      </c>
    </row>
    <row r="304" spans="1:1">
      <c r="A304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(WEB_SGVA_EXCEL_DATA_SEQ.nextval,'N201M','Annexure_",ROW(Annexure!A9),"','",Annexure!A9,"','",Annexure!B9,"','",Annexure!C9,"',","$$",")")</f>
        <v>INSERT INTO web_sgva_excel_data_T201M (LOAD_EXCEL_PK,TEMP_ID,ERROR_COL,COL_1,COL_2,COL_3,DEALER_ID,PERIOD_FROM,PERIOD_TO,LOAD_DATE,APPLICATION_ID,FORM_ID,RECORD_KEY) VALUES (WEB_SGVA_EXCEL_DATA_SEQ.nextval,'N201M','Annexure_9','29 Net of Sale','','0',$$)</v>
      </c>
    </row>
    <row r="305" spans="1:1">
      <c r="A305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(WEB_SGVA_EXCEL_DATA_SEQ.nextval,'N201M','Annexure_",ROW(Annexure!A10),"','",Annexure!A10,"','",Annexure!B10,"','",Annexure!C10,"',","$$",")")</f>
        <v>INSERT INTO web_sgva_excel_data_T201M (LOAD_EXCEL_PK,TEMP_ID,ERROR_COL,COL_1,COL_2,COL_3,DEALER_ID,PERIOD_FROM,PERIOD_TO,LOAD_DATE,APPLICATION_ID,FORM_ID,RECORD_KEY) VALUES (WEB_SGVA_EXCEL_DATA_SEQ.nextval,'N201M','Annexure_10','    Adjustment in tax on sale','','0',$$)</v>
      </c>
    </row>
    <row r="306" spans="1:1">
      <c r="A306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(WEB_SGVA_EXCEL_DATA_SEQ.nextval,'N201M','Annexure_",ROW(Annexure!A11),"','",Annexure!A11,"','",Annexure!B11,"','",Annexure!C11,"',","$$",")")</f>
        <v>INSERT INTO web_sgva_excel_data_T201M (LOAD_EXCEL_PK,TEMP_ID,ERROR_COL,COL_1,COL_2,COL_3,DEALER_ID,PERIOD_FROM,PERIOD_TO,LOAD_DATE,APPLICATION_ID,FORM_ID,RECORD_KEY) VALUES (WEB_SGVA_EXCEL_DATA_SEQ.nextval,'N201M','Annexure_11','Annexure II','','',$$)</v>
      </c>
    </row>
    <row r="307" spans="1:1">
      <c r="A307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(WEB_SGVA_EXCEL_DATA_SEQ.nextval,'N201M','Annexure_",ROW(Annexure!A12),"','",Annexure!A12,"','",Annexure!B12,"','",Annexure!C12,"',","$$",")")</f>
        <v>INSERT INTO web_sgva_excel_data_T201M (LOAD_EXCEL_PK,TEMP_ID,ERROR_COL,COL_1,COL_2,COL_3,DEALER_ID,PERIOD_FROM,PERIOD_TO,LOAD_DATE,APPLICATION_ID,FORM_ID,RECORD_KEY) VALUES (WEB_SGVA_EXCEL_DATA_SEQ.nextval,'N201M','Annexure_12','Adjustment in purchase','Increase','Decrease',$$)</v>
      </c>
    </row>
    <row r="308" spans="1:1">
      <c r="A308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(WEB_SGVA_EXCEL_DATA_SEQ.nextval,'N201M','Annexure_",ROW(Annexure!A13),"','",Annexure!A13,"','",Annexure!B13,"','",Annexure!C13,"',","$$",")")</f>
        <v>INSERT INTO web_sgva_excel_data_T201M (LOAD_EXCEL_PK,TEMP_ID,ERROR_COL,COL_1,COL_2,COL_3,DEALER_ID,PERIOD_FROM,PERIOD_TO,LOAD_DATE,APPLICATION_ID,FORM_ID,RECORD_KEY) VALUES (WEB_SGVA_EXCEL_DATA_SEQ.nextval,'N201M','Annexure_13','30 on account of credit note/debit note','','0',$$)</v>
      </c>
    </row>
    <row r="309" spans="1:1">
      <c r="A309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(WEB_SGVA_EXCEL_DATA_SEQ.nextval,'N201M','Annexure_",ROW(Annexure!A14),"','",Annexure!A14,"','",Annexure!B14,"','",Annexure!C14,"',","$$",")")</f>
        <v>INSERT INTO web_sgva_excel_data_T201M (LOAD_EXCEL_PK,TEMP_ID,ERROR_COL,COL_1,COL_2,COL_3,DEALER_ID,PERIOD_FROM,PERIOD_TO,LOAD_DATE,APPLICATION_ID,FORM_ID,RECORD_KEY) VALUES (WEB_SGVA_EXCEL_DATA_SEQ.nextval,'N201M','Annexure_14','31 on account of goods on which right to use such goods is transferred as defined under sub-clause (d) of clause (23) of section 2.','','',$$)</v>
      </c>
    </row>
    <row r="310" spans="1:1">
      <c r="A310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(WEB_SGVA_EXCEL_DATA_SEQ.nextval,'N201M','Annexure_",ROW(Annexure!A15),"','",Annexure!A15,"','",Annexure!B15,"','",Annexure!C15,"',","$$",")")</f>
        <v>INSERT INTO web_sgva_excel_data_T201M (LOAD_EXCEL_PK,TEMP_ID,ERROR_COL,COL_1,COL_2,COL_3,DEALER_ID,PERIOD_FROM,PERIOD_TO,LOAD_DATE,APPLICATION_ID,FORM_ID,RECORD_KEY) VALUES (WEB_SGVA_EXCEL_DATA_SEQ.nextval,'N201M','Annexure_15','Total:','0','0',$$)</v>
      </c>
    </row>
    <row r="311" spans="1:1">
      <c r="A311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(WEB_SGVA_EXCEL_DATA_SEQ.nextval,'N201M','Annexure_",ROW(Annexure!A16),"','",Annexure!A16,"','",Annexure!B16,"','",Annexure!C16,"',","$$",")")</f>
        <v>INSERT INTO web_sgva_excel_data_T201M (LOAD_EXCEL_PK,TEMP_ID,ERROR_COL,COL_1,COL_2,COL_3,DEALER_ID,PERIOD_FROM,PERIOD_TO,LOAD_DATE,APPLICATION_ID,FORM_ID,RECORD_KEY) VALUES (WEB_SGVA_EXCEL_DATA_SEQ.nextval,'N201M','Annexure_16','32 Net of Purchase','','0',$$)</v>
      </c>
    </row>
    <row r="312" spans="1:1">
      <c r="A312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(WEB_SGVA_EXCEL_DATA_SEQ.nextval,'N201M','Annexure_",ROW(Annexure!A17),"','",Annexure!A17,"','",Annexure!B17,"','",Annexure!C17,"',","$$",")")</f>
        <v>INSERT INTO web_sgva_excel_data_T201M (LOAD_EXCEL_PK,TEMP_ID,ERROR_COL,COL_1,COL_2,COL_3,DEALER_ID,PERIOD_FROM,PERIOD_TO,LOAD_DATE,APPLICATION_ID,FORM_ID,RECORD_KEY) VALUES (WEB_SGVA_EXCEL_DATA_SEQ.nextval,'N201M','Annexure_17','    Adjustment in tax on purchase','','0',$$)</v>
      </c>
    </row>
    <row r="313" spans="1:1">
      <c r="A313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(WEB_SGVA_EXCEL_DATA_SEQ.nextval,'N201M','Annexure_",ROW(Annexure!A18),"','",Annexure!A18,"','",Annexure!B18,"','",Annexure!C18,"',","$$",")")</f>
        <v>INSERT INTO web_sgva_excel_data_T201M (LOAD_EXCEL_PK,TEMP_ID,ERROR_COL,COL_1,COL_2,COL_3,DEALER_ID,PERIOD_FROM,PERIOD_TO,LOAD_DATE,APPLICATION_ID,FORM_ID,RECORD_KEY) VALUES (WEB_SGVA_EXCEL_DATA_SEQ.nextval,'N201M','Annexure_18','Annexure III','','',$$)</v>
      </c>
    </row>
    <row r="314" spans="1:1">
      <c r="A314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(WEB_SGVA_EXCEL_DATA_SEQ.nextval,'N201M','Annexure_",ROW(Annexure!A19),"','",Annexure!A19,"','",Annexure!B19,"','",Annexure!C19,"',","$$",")")</f>
        <v>INSERT INTO web_sgva_excel_data_T201M (LOAD_EXCEL_PK,TEMP_ID,ERROR_COL,COL_1,COL_2,COL_3,DEALER_ID,PERIOD_FROM,PERIOD_TO,LOAD_DATE,APPLICATION_ID,FORM_ID,RECORD_KEY) VALUES (WEB_SGVA_EXCEL_DATA_SEQ.nextval,'N201M','Annexure_19','Reduction','Increase','Decrease',$$)</v>
      </c>
    </row>
    <row r="315" spans="1:1">
      <c r="A315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(WEB_SGVA_EXCEL_DATA_SEQ.nextval,'N201M','Annexure_",ROW(Annexure!A20),"','",Annexure!A20,"','",Annexure!B20,"','",Annexure!C20,"',","$$",")")</f>
        <v>INSERT INTO web_sgva_excel_data_T201M (LOAD_EXCEL_PK,TEMP_ID,ERROR_COL,COL_1,COL_2,COL_3,DEALER_ID,PERIOD_FROM,PERIOD_TO,LOAD_DATE,APPLICATION_ID,FORM_ID,RECORD_KEY) VALUES (WEB_SGVA_EXCEL_DATA_SEQ.nextval,'N201M','Annexure_20','33 Sales/purchases as specified in sub-section (2) of section 5 of the Central Act.(By way of transfer of documents of title)','','',$$)</v>
      </c>
    </row>
    <row r="316" spans="1:1">
      <c r="A316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(WEB_SGVA_EXCEL_DATA_SEQ.nextval,'N201M','Annexure_",ROW(Annexure!A21),"','",Annexure!A21,"','",Annexure!B21,"','",Annexure!C21,"',","$$",")")</f>
        <v>INSERT INTO web_sgva_excel_data_T201M (LOAD_EXCEL_PK,TEMP_ID,ERROR_COL,COL_1,COL_2,COL_3,DEALER_ID,PERIOD_FROM,PERIOD_TO,LOAD_DATE,APPLICATION_ID,FORM_ID,RECORD_KEY) VALUES (WEB_SGVA_EXCEL_DATA_SEQ.nextval,'N201M','Annexure_21','34 In the course of export/import out of country.','','',$$)</v>
      </c>
    </row>
    <row r="317" spans="1:1">
      <c r="A317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(WEB_SGVA_EXCEL_DATA_SEQ.nextval,'N201M','Annexure_",ROW(Annexure!A22),"','",Annexure!A22,"','",Annexure!B22,"','",Annexure!C22,"',","$$",")")</f>
        <v>INSERT INTO web_sgva_excel_data_T201M (LOAD_EXCEL_PK,TEMP_ID,ERROR_COL,COL_1,COL_2,COL_3,DEALER_ID,PERIOD_FROM,PERIOD_TO,LOAD_DATE,APPLICATION_ID,FORM_ID,RECORD_KEY) VALUES (WEB_SGVA_EXCEL_DATA_SEQ.nextval,'N201M','Annexure_22','35 Sales/purchases as specified in the sub-section (3) of section 5 of the Central Act.  ','','',$$)</v>
      </c>
    </row>
    <row r="318" spans="1:1">
      <c r="A318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(WEB_SGVA_EXCEL_DATA_SEQ.nextval,'N201M','Annexure_",ROW(Annexure!A23),"','",Annexure!A23,"','",Annexure!B23,"','",Annexure!C23,"',","$$",")")</f>
        <v>INSERT INTO web_sgva_excel_data_T201M (LOAD_EXCEL_PK,TEMP_ID,ERROR_COL,COL_1,COL_2,COL_3,DEALER_ID,PERIOD_FROM,PERIOD_TO,LOAD_DATE,APPLICATION_ID,FORM_ID,RECORD_KEY) VALUES (WEB_SGVA_EXCEL_DATA_SEQ.nextval,'N201M','Annexure_23','36 In thr course of interstate trade and commerce other than branch transfer or consignment.','766764','812593.35',$$)</v>
      </c>
    </row>
    <row r="319" spans="1:1">
      <c r="A319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(WEB_SGVA_EXCEL_DATA_SEQ.nextval,'N201M','Annexure_",ROW(Annexure!A24),"','",Annexure!A24,"','",Annexure!B24,"','",Annexure!C24,"',","$$",")")</f>
        <v>INSERT INTO web_sgva_excel_data_T201M (LOAD_EXCEL_PK,TEMP_ID,ERROR_COL,COL_1,COL_2,COL_3,DEALER_ID,PERIOD_FROM,PERIOD_TO,LOAD_DATE,APPLICATION_ID,FORM_ID,RECORD_KEY) VALUES (WEB_SGVA_EXCEL_DATA_SEQ.nextval,'N201M','Annexure_24','37 Total','766764','812593.35',$$)</v>
      </c>
    </row>
    <row r="320" spans="1:1">
      <c r="A320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(WEB_SGVA_EXCEL_DATA_SEQ.nextval,'N201M','Annexure_",ROW(Annexure!A25),"','",Annexure!A25,"','",Annexure!B25,"','",Annexure!C25,"',","$$",")")</f>
        <v>INSERT INTO web_sgva_excel_data_T201M (LOAD_EXCEL_PK,TEMP_ID,ERROR_COL,COL_1,COL_2,COL_3,DEALER_ID,PERIOD_FROM,PERIOD_TO,LOAD_DATE,APPLICATION_ID,FORM_ID,RECORD_KEY) VALUES (WEB_SGVA_EXCEL_DATA_SEQ.nextval,'N201M','Annexure_25','Annexure IV','','',$$)</v>
      </c>
    </row>
    <row r="321" spans="1:1">
      <c r="A321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(WEB_SGVA_EXCEL_DATA_SEQ.nextval,'N201M','Annexure_",ROW(Annexure!A26),"','",Annexure!A26,"','",Annexure!B26,"','",Annexure!C26,"',","$$",")")</f>
        <v>INSERT INTO web_sgva_excel_data_T201M (LOAD_EXCEL_PK,TEMP_ID,ERROR_COL,COL_1,COL_2,COL_3,DEALER_ID,PERIOD_FROM,PERIOD_TO,LOAD_DATE,APPLICATION_ID,FORM_ID,RECORD_KEY) VALUES (WEB_SGVA_EXCEL_DATA_SEQ.nextval,'N201M','Annexure_26','Description of top 3 commodities dealt in during the tax period.','','',$$)</v>
      </c>
    </row>
    <row r="322" spans="1:1">
      <c r="A322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(WEB_SGVA_EXCEL_DATA_SEQ.nextval,'N201M','Annexure_",ROW(Annexure!A27),"','",Annexure!A27,"','",Annexure!B27,"','",Annexure!C27,"',","$$",")")</f>
        <v>INSERT INTO web_sgva_excel_data_T201M (LOAD_EXCEL_PK,TEMP_ID,ERROR_COL,COL_1,COL_2,COL_3,DEALER_ID,PERIOD_FROM,PERIOD_TO,LOAD_DATE,APPLICATION_ID,FORM_ID,RECORD_KEY) VALUES (WEB_SGVA_EXCEL_DATA_SEQ.nextval,'N201M','Annexure_27','Commodity1','','',$$)</v>
      </c>
    </row>
    <row r="323" spans="1:1">
      <c r="A323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(WEB_SGVA_EXCEL_DATA_SEQ.nextval,'N201M','Annexure_",ROW(Annexure!A28),"','",Annexure!A28,"','",Annexure!B28,"','",Annexure!C28,"',","$$",")")</f>
        <v>INSERT INTO web_sgva_excel_data_T201M (LOAD_EXCEL_PK,TEMP_ID,ERROR_COL,COL_1,COL_2,COL_3,DEALER_ID,PERIOD_FROM,PERIOD_TO,LOAD_DATE,APPLICATION_ID,FORM_ID,RECORD_KEY) VALUES (WEB_SGVA_EXCEL_DATA_SEQ.nextval,'N201M','Annexure_28','Commodity2','','',$$)</v>
      </c>
    </row>
    <row r="324" spans="1:1">
      <c r="A324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(WEB_SGVA_EXCEL_DATA_SEQ.nextval,'N201M','Annexure_",ROW(Annexure!A29),"','",Annexure!A29,"','",Annexure!B29,"','",Annexure!C29,"',","$$",")")</f>
        <v>INSERT INTO web_sgva_excel_data_T201M (LOAD_EXCEL_PK,TEMP_ID,ERROR_COL,COL_1,COL_2,COL_3,DEALER_ID,PERIOD_FROM,PERIOD_TO,LOAD_DATE,APPLICATION_ID,FORM_ID,RECORD_KEY) VALUES (WEB_SGVA_EXCEL_DATA_SEQ.nextval,'N201M','Annexure_29','Commodity3','','',$$)</v>
      </c>
    </row>
    <row r="325" spans="1:1">
      <c r="A325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(WEB_SGVA_EXCEL_DATA_SEQ.nextval,'N201M','Annexure_",ROW(Annexure!A30),"','",Annexure!A30,"','",Annexure!B30,"','",Annexure!C30,"',","$$",")")</f>
        <v>INSERT INTO web_sgva_excel_data_T201M (LOAD_EXCEL_PK,TEMP_ID,ERROR_COL,COL_1,COL_2,COL_3,DEALER_ID,PERIOD_FROM,PERIOD_TO,LOAD_DATE,APPLICATION_ID,FORM_ID,RECORD_KEY) VALUES (WEB_SGVA_EXCEL_DATA_SEQ.nextval,'N201M','Annexure_30','Tax invoice issued in the period from No','685','',$$)</v>
      </c>
    </row>
    <row r="326" spans="1:1">
      <c r="A326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(WEB_SGVA_EXCEL_DATA_SEQ.nextval,'N201M','Annexure_",ROW(Annexure!A31),"','",Annexure!A31,"','",Annexure!B31,"','",Annexure!C31,"',","$$",")")</f>
        <v>INSERT INTO web_sgva_excel_data_T201M (LOAD_EXCEL_PK,TEMP_ID,ERROR_COL,COL_1,COL_2,COL_3,DEALER_ID,PERIOD_FROM,PERIOD_TO,LOAD_DATE,APPLICATION_ID,FORM_ID,RECORD_KEY) VALUES (WEB_SGVA_EXCEL_DATA_SEQ.nextval,'N201M','Annexure_31','Tax invoice issued in the period to No','748','',$$)</v>
      </c>
    </row>
    <row r="327" spans="1:1">
      <c r="A327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(WEB_SGVA_EXCEL_DATA_SEQ.nextval,'N201M','Annexure_",ROW(Annexure!A32),"','",Annexure!A32,"','",Annexure!B32,"','",Annexure!C32,"',","$$",")")</f>
        <v>INSERT INTO web_sgva_excel_data_T201M (LOAD_EXCEL_PK,TEMP_ID,ERROR_COL,COL_1,COL_2,COL_3,DEALER_ID,PERIOD_FROM,PERIOD_TO,LOAD_DATE,APPLICATION_ID,FORM_ID,RECORD_KEY) VALUES (WEB_SGVA_EXCEL_DATA_SEQ.nextval,'N201M','Annexure_32','Retail invoice issued in the period from No','75','',$$)</v>
      </c>
    </row>
    <row r="328" spans="1:1">
      <c r="A328" s="45" t="str">
        <f>CONCATENATE("INSERT INTO web_sgva_excel_data_T201M (LOAD_EXCEL_PK,TEMP_ID,ERROR_COL,COL_1,COL_2,COL_3,DEALER_ID,PERIOD_FROM,PERIOD_TO,LOAD_DATE,APPLICATION_ID,FORM_ID,RECORD_KEY) VALUES (WEB_SGVA_EXCEL_DATA_SEQ.nextval,'N201M','Annexure_",ROW(Annexure!A33),"','",Annexure!A33,"','",Annexure!B33,"','",Annexure!C33,"',","$$",")")</f>
        <v>INSERT INTO web_sgva_excel_data_T201M (LOAD_EXCEL_PK,TEMP_ID,ERROR_COL,COL_1,COL_2,COL_3,DEALER_ID,PERIOD_FROM,PERIOD_TO,LOAD_DATE,APPLICATION_ID,FORM_ID,RECORD_KEY) VALUES (WEB_SGVA_EXCEL_DATA_SEQ.nextval,'N201M','Annexure_33','Retail invoice issued in the period to No','82','',$$)</v>
      </c>
    </row>
  </sheetData>
  <sheetProtection password="FB08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64"/>
  <sheetViews>
    <sheetView topLeftCell="A42" workbookViewId="0">
      <selection activeCell="A67" sqref="A67"/>
    </sheetView>
  </sheetViews>
  <sheetFormatPr defaultRowHeight="12.75"/>
  <cols>
    <col min="1" max="1" width="45.5703125" customWidth="1"/>
    <col min="2" max="2" width="23" customWidth="1"/>
    <col min="3" max="3" width="16.7109375" customWidth="1"/>
    <col min="4" max="4" width="12.85546875" customWidth="1"/>
    <col min="5" max="5" width="16.140625" customWidth="1"/>
  </cols>
  <sheetData>
    <row r="1" spans="1:5" ht="15.75" customHeight="1">
      <c r="A1" s="97" t="s">
        <v>577</v>
      </c>
      <c r="B1" s="97"/>
      <c r="C1" s="97"/>
      <c r="D1" s="97"/>
      <c r="E1" s="97"/>
    </row>
    <row r="2" spans="1:5">
      <c r="A2" s="98" t="s">
        <v>578</v>
      </c>
      <c r="B2" s="98"/>
      <c r="C2" s="98"/>
      <c r="D2" s="98"/>
      <c r="E2" s="98"/>
    </row>
    <row r="3" spans="1:5" ht="15">
      <c r="A3" s="99"/>
      <c r="B3" s="99"/>
      <c r="C3" s="99"/>
      <c r="D3" s="99"/>
      <c r="E3" s="99"/>
    </row>
    <row r="4" spans="1:5" ht="15.75" customHeight="1">
      <c r="A4" s="100" t="s">
        <v>579</v>
      </c>
      <c r="B4" s="100"/>
      <c r="C4" s="100"/>
      <c r="D4" s="100"/>
      <c r="E4" s="100"/>
    </row>
    <row r="5" spans="1:5">
      <c r="A5" s="101" t="s">
        <v>580</v>
      </c>
      <c r="B5" s="101"/>
      <c r="C5" s="101"/>
      <c r="D5" s="101"/>
      <c r="E5" s="101"/>
    </row>
    <row r="6" spans="1:5">
      <c r="A6" s="102" t="s">
        <v>581</v>
      </c>
      <c r="B6" s="102"/>
      <c r="C6" s="102"/>
      <c r="D6" s="102"/>
      <c r="E6" s="102"/>
    </row>
    <row r="7" spans="1:5">
      <c r="A7" s="57" t="s">
        <v>582</v>
      </c>
      <c r="B7" s="58" t="s">
        <v>583</v>
      </c>
      <c r="C7" s="58" t="s">
        <v>584</v>
      </c>
      <c r="D7" s="58" t="s">
        <v>585</v>
      </c>
      <c r="E7" s="58" t="s">
        <v>586</v>
      </c>
    </row>
    <row r="8" spans="1:5">
      <c r="A8" s="93" t="s">
        <v>10</v>
      </c>
      <c r="B8" s="93"/>
      <c r="C8" s="93"/>
      <c r="D8" s="93"/>
      <c r="E8" s="93"/>
    </row>
    <row r="9" spans="1:5">
      <c r="A9" s="59" t="s">
        <v>587</v>
      </c>
      <c r="B9" s="60">
        <v>1985026.8</v>
      </c>
      <c r="C9" s="60">
        <v>79399.83</v>
      </c>
      <c r="D9" s="60">
        <v>19851.509999999998</v>
      </c>
      <c r="E9" s="60">
        <v>2084278.14</v>
      </c>
    </row>
    <row r="10" spans="1:5">
      <c r="A10" s="59" t="s">
        <v>588</v>
      </c>
      <c r="B10" s="61">
        <v>0</v>
      </c>
      <c r="C10" s="61">
        <v>0</v>
      </c>
      <c r="D10" s="61"/>
      <c r="E10" s="61">
        <v>0</v>
      </c>
    </row>
    <row r="11" spans="1:5">
      <c r="A11" s="59" t="s">
        <v>589</v>
      </c>
      <c r="B11" s="61">
        <v>0</v>
      </c>
      <c r="C11" s="61">
        <v>0</v>
      </c>
      <c r="D11" s="61">
        <v>0</v>
      </c>
      <c r="E11" s="61">
        <v>0</v>
      </c>
    </row>
    <row r="12" spans="1:5">
      <c r="A12" s="59" t="s">
        <v>590</v>
      </c>
      <c r="B12" s="61">
        <v>0</v>
      </c>
      <c r="C12" s="61">
        <v>0</v>
      </c>
      <c r="D12" s="61"/>
      <c r="E12" s="61">
        <v>0</v>
      </c>
    </row>
    <row r="13" spans="1:5">
      <c r="A13" s="59" t="s">
        <v>591</v>
      </c>
      <c r="B13" s="62">
        <v>1985026.8</v>
      </c>
      <c r="C13" s="62">
        <v>79399.83</v>
      </c>
      <c r="D13" s="62">
        <v>19851.509999999998</v>
      </c>
      <c r="E13" s="62">
        <v>2084278.14</v>
      </c>
    </row>
    <row r="14" spans="1:5">
      <c r="A14" s="59" t="s">
        <v>592</v>
      </c>
      <c r="B14" s="60">
        <v>281696.93</v>
      </c>
      <c r="C14" s="60">
        <v>35212.120000000003</v>
      </c>
      <c r="D14" s="60">
        <v>7042.42</v>
      </c>
      <c r="E14" s="60">
        <v>323951.46999999997</v>
      </c>
    </row>
    <row r="15" spans="1:5">
      <c r="A15" s="59" t="s">
        <v>593</v>
      </c>
      <c r="B15" s="61">
        <v>0</v>
      </c>
      <c r="C15" s="61">
        <v>0</v>
      </c>
      <c r="D15" s="61">
        <v>0</v>
      </c>
      <c r="E15" s="61">
        <v>0</v>
      </c>
    </row>
    <row r="16" spans="1:5">
      <c r="A16" s="59" t="s">
        <v>594</v>
      </c>
      <c r="B16" s="62">
        <v>281696.93</v>
      </c>
      <c r="C16" s="62">
        <v>35212.120000000003</v>
      </c>
      <c r="D16" s="62">
        <v>7042.42</v>
      </c>
      <c r="E16" s="62">
        <v>323951.46999999997</v>
      </c>
    </row>
    <row r="17" spans="1:5">
      <c r="A17" s="59" t="s">
        <v>595</v>
      </c>
      <c r="B17" s="61">
        <v>0</v>
      </c>
      <c r="C17" s="61">
        <v>0</v>
      </c>
      <c r="D17" s="61"/>
      <c r="E17" s="61">
        <v>0</v>
      </c>
    </row>
    <row r="18" spans="1:5">
      <c r="A18" s="59" t="s">
        <v>593</v>
      </c>
      <c r="B18" s="61">
        <v>0</v>
      </c>
      <c r="C18" s="61">
        <v>0</v>
      </c>
      <c r="D18" s="61"/>
      <c r="E18" s="61">
        <v>0</v>
      </c>
    </row>
    <row r="19" spans="1:5">
      <c r="A19" s="59" t="s">
        <v>596</v>
      </c>
      <c r="B19" s="63">
        <v>0</v>
      </c>
      <c r="C19" s="63">
        <v>0</v>
      </c>
      <c r="D19" s="63"/>
      <c r="E19" s="63">
        <v>0</v>
      </c>
    </row>
    <row r="20" spans="1:5">
      <c r="A20" s="59" t="s">
        <v>597</v>
      </c>
      <c r="B20" s="62">
        <v>2266723.73</v>
      </c>
      <c r="C20" s="62">
        <v>114611.95</v>
      </c>
      <c r="D20" s="62">
        <v>26893.93</v>
      </c>
      <c r="E20" s="62">
        <v>2408229.61</v>
      </c>
    </row>
    <row r="21" spans="1:5">
      <c r="A21" s="59" t="s">
        <v>598</v>
      </c>
      <c r="B21" s="60">
        <v>812593.35</v>
      </c>
      <c r="C21" s="61"/>
      <c r="D21" s="61"/>
      <c r="E21" s="60">
        <v>812593.35</v>
      </c>
    </row>
    <row r="22" spans="1:5">
      <c r="A22" s="59" t="s">
        <v>599</v>
      </c>
      <c r="B22" s="61">
        <v>0</v>
      </c>
      <c r="C22" s="61"/>
      <c r="D22" s="61"/>
      <c r="E22" s="61">
        <v>0</v>
      </c>
    </row>
    <row r="23" spans="1:5">
      <c r="A23" s="64" t="s">
        <v>600</v>
      </c>
      <c r="B23" s="61"/>
      <c r="C23" s="61"/>
      <c r="D23" s="61"/>
      <c r="E23" s="61"/>
    </row>
    <row r="24" spans="1:5">
      <c r="A24" s="59" t="s">
        <v>601</v>
      </c>
      <c r="B24" s="61">
        <v>0</v>
      </c>
      <c r="C24" s="61"/>
      <c r="D24" s="61"/>
      <c r="E24" s="61">
        <v>0</v>
      </c>
    </row>
    <row r="25" spans="1:5">
      <c r="A25" s="59" t="s">
        <v>599</v>
      </c>
      <c r="B25" s="61">
        <v>0</v>
      </c>
      <c r="C25" s="61"/>
      <c r="D25" s="61"/>
      <c r="E25" s="61">
        <v>0</v>
      </c>
    </row>
    <row r="26" spans="1:5">
      <c r="A26" s="59" t="s">
        <v>602</v>
      </c>
      <c r="B26" s="60">
        <v>2808</v>
      </c>
      <c r="C26" s="61"/>
      <c r="D26" s="61"/>
      <c r="E26" s="60">
        <v>2808</v>
      </c>
    </row>
    <row r="27" spans="1:5">
      <c r="A27" s="65" t="s">
        <v>603</v>
      </c>
      <c r="B27" s="66">
        <v>2266723.73</v>
      </c>
      <c r="C27" s="66">
        <v>114611.95</v>
      </c>
      <c r="D27" s="66">
        <v>26893.93</v>
      </c>
      <c r="E27" s="66">
        <v>2408229.61</v>
      </c>
    </row>
    <row r="28" spans="1:5">
      <c r="A28" s="94"/>
      <c r="B28" s="94"/>
      <c r="C28" s="94"/>
      <c r="D28" s="94"/>
      <c r="E28" s="94"/>
    </row>
    <row r="29" spans="1:5">
      <c r="A29" s="95" t="s">
        <v>9</v>
      </c>
      <c r="B29" s="95"/>
      <c r="C29" s="95"/>
      <c r="D29" s="95"/>
      <c r="E29" s="95"/>
    </row>
    <row r="30" spans="1:5">
      <c r="A30" s="59" t="s">
        <v>592</v>
      </c>
      <c r="B30" s="60">
        <v>552390</v>
      </c>
      <c r="C30" s="60">
        <v>69049</v>
      </c>
      <c r="D30" s="60">
        <v>13811</v>
      </c>
      <c r="E30" s="60">
        <v>635250</v>
      </c>
    </row>
    <row r="31" spans="1:5">
      <c r="A31" s="59" t="s">
        <v>604</v>
      </c>
      <c r="B31" s="61">
        <v>0</v>
      </c>
      <c r="C31" s="61">
        <v>0</v>
      </c>
      <c r="D31" s="61">
        <v>0</v>
      </c>
      <c r="E31" s="61">
        <v>0</v>
      </c>
    </row>
    <row r="32" spans="1:5">
      <c r="A32" s="59" t="s">
        <v>605</v>
      </c>
      <c r="B32" s="61">
        <v>0</v>
      </c>
      <c r="C32" s="61">
        <v>0</v>
      </c>
      <c r="D32" s="61">
        <v>0</v>
      </c>
      <c r="E32" s="61">
        <v>0</v>
      </c>
    </row>
    <row r="33" spans="1:5">
      <c r="A33" s="59" t="s">
        <v>606</v>
      </c>
      <c r="B33" s="61">
        <v>0</v>
      </c>
      <c r="C33" s="61">
        <v>0</v>
      </c>
      <c r="D33" s="61">
        <v>0</v>
      </c>
      <c r="E33" s="61">
        <v>0</v>
      </c>
    </row>
    <row r="34" spans="1:5">
      <c r="A34" s="59" t="s">
        <v>594</v>
      </c>
      <c r="B34" s="62">
        <v>552390</v>
      </c>
      <c r="C34" s="62">
        <v>69049</v>
      </c>
      <c r="D34" s="62">
        <v>13811</v>
      </c>
      <c r="E34" s="62">
        <v>635250</v>
      </c>
    </row>
    <row r="35" spans="1:5">
      <c r="A35" s="59" t="s">
        <v>587</v>
      </c>
      <c r="B35" s="60">
        <v>3324196.3</v>
      </c>
      <c r="C35" s="60">
        <v>132967.79999999999</v>
      </c>
      <c r="D35" s="60">
        <v>33243.199999999997</v>
      </c>
      <c r="E35" s="60">
        <v>3490407.3</v>
      </c>
    </row>
    <row r="36" spans="1:5">
      <c r="A36" s="59" t="s">
        <v>604</v>
      </c>
      <c r="B36" s="61">
        <v>0</v>
      </c>
      <c r="C36" s="61">
        <v>0</v>
      </c>
      <c r="D36" s="61">
        <v>0</v>
      </c>
      <c r="E36" s="61">
        <v>0</v>
      </c>
    </row>
    <row r="37" spans="1:5">
      <c r="A37" s="59" t="s">
        <v>607</v>
      </c>
      <c r="B37" s="60">
        <v>7130</v>
      </c>
      <c r="C37" s="61">
        <v>385.2</v>
      </c>
      <c r="D37" s="61">
        <v>96.3</v>
      </c>
      <c r="E37" s="60">
        <v>7611.5</v>
      </c>
    </row>
    <row r="38" spans="1:5">
      <c r="A38" s="59" t="s">
        <v>606</v>
      </c>
      <c r="B38" s="61">
        <v>0</v>
      </c>
      <c r="C38" s="61">
        <v>0</v>
      </c>
      <c r="D38" s="61">
        <v>0</v>
      </c>
      <c r="E38" s="61">
        <v>0</v>
      </c>
    </row>
    <row r="39" spans="1:5">
      <c r="A39" s="59" t="s">
        <v>608</v>
      </c>
      <c r="B39" s="62">
        <v>3331326.3</v>
      </c>
      <c r="C39" s="62">
        <v>133353</v>
      </c>
      <c r="D39" s="62">
        <v>33339.5</v>
      </c>
      <c r="E39" s="62">
        <v>3498018.8</v>
      </c>
    </row>
    <row r="40" spans="1:5">
      <c r="A40" s="59" t="s">
        <v>609</v>
      </c>
      <c r="B40" s="62">
        <v>3883716.3</v>
      </c>
      <c r="C40" s="62">
        <v>202402</v>
      </c>
      <c r="D40" s="62">
        <v>47150.5</v>
      </c>
      <c r="E40" s="62">
        <v>4133268.8</v>
      </c>
    </row>
    <row r="41" spans="1:5">
      <c r="A41" s="59" t="s">
        <v>610</v>
      </c>
      <c r="B41" s="61">
        <v>0</v>
      </c>
      <c r="C41" s="61"/>
      <c r="D41" s="61"/>
      <c r="E41" s="61">
        <v>0</v>
      </c>
    </row>
    <row r="42" spans="1:5">
      <c r="A42" s="59" t="s">
        <v>611</v>
      </c>
      <c r="B42" s="60">
        <v>139195</v>
      </c>
      <c r="C42" s="61"/>
      <c r="D42" s="61"/>
      <c r="E42" s="60">
        <v>139195</v>
      </c>
    </row>
    <row r="43" spans="1:5">
      <c r="A43" s="59" t="s">
        <v>612</v>
      </c>
      <c r="B43" s="62">
        <v>139195</v>
      </c>
      <c r="C43" s="63"/>
      <c r="D43" s="63"/>
      <c r="E43" s="62">
        <v>139195</v>
      </c>
    </row>
    <row r="44" spans="1:5">
      <c r="A44" s="59" t="s">
        <v>613</v>
      </c>
      <c r="B44" s="60">
        <v>268920</v>
      </c>
      <c r="C44" s="60">
        <v>5379</v>
      </c>
      <c r="D44" s="61"/>
      <c r="E44" s="60">
        <f>B44+C44</f>
        <v>274299</v>
      </c>
    </row>
    <row r="45" spans="1:5">
      <c r="A45" s="59" t="s">
        <v>614</v>
      </c>
      <c r="B45" s="60">
        <v>157300</v>
      </c>
      <c r="C45" s="60">
        <v>7865</v>
      </c>
      <c r="D45" s="61"/>
      <c r="E45" s="60">
        <f>B45+C45</f>
        <v>165165</v>
      </c>
    </row>
    <row r="46" spans="1:5">
      <c r="A46" s="59" t="s">
        <v>615</v>
      </c>
      <c r="B46" s="60">
        <v>327300</v>
      </c>
      <c r="C46" s="61"/>
      <c r="D46" s="61"/>
      <c r="E46" s="60">
        <f>B46+C46</f>
        <v>327300</v>
      </c>
    </row>
    <row r="47" spans="1:5">
      <c r="A47" s="59" t="s">
        <v>616</v>
      </c>
      <c r="B47" s="62">
        <v>753520</v>
      </c>
      <c r="C47" s="62">
        <v>13244</v>
      </c>
      <c r="D47" s="63"/>
      <c r="E47" s="62">
        <f>SUM(E44+E45+E46)</f>
        <v>766764</v>
      </c>
    </row>
    <row r="48" spans="1:5">
      <c r="A48" s="59" t="s">
        <v>617</v>
      </c>
      <c r="B48" s="61">
        <v>0</v>
      </c>
      <c r="C48" s="61">
        <v>0</v>
      </c>
      <c r="D48" s="61"/>
      <c r="E48" s="61">
        <v>0</v>
      </c>
    </row>
    <row r="49" spans="1:5">
      <c r="A49" s="59" t="s">
        <v>618</v>
      </c>
      <c r="B49" s="61">
        <v>0</v>
      </c>
      <c r="C49" s="61">
        <v>0</v>
      </c>
      <c r="D49" s="61"/>
      <c r="E49" s="61">
        <v>0</v>
      </c>
    </row>
    <row r="50" spans="1:5">
      <c r="A50" s="59" t="s">
        <v>619</v>
      </c>
      <c r="B50" s="62">
        <v>753520</v>
      </c>
      <c r="C50" s="62">
        <v>13244</v>
      </c>
      <c r="D50" s="63"/>
      <c r="E50" s="62">
        <v>439464</v>
      </c>
    </row>
    <row r="51" spans="1:5">
      <c r="A51" s="65" t="s">
        <v>620</v>
      </c>
      <c r="B51" s="66">
        <v>4776431.3</v>
      </c>
      <c r="C51" s="66">
        <v>215646</v>
      </c>
      <c r="D51" s="66">
        <v>47150.5</v>
      </c>
      <c r="E51" s="66">
        <v>4711927.8</v>
      </c>
    </row>
    <row r="52" spans="1:5" ht="15" customHeight="1">
      <c r="A52" s="94"/>
      <c r="B52" s="94"/>
      <c r="C52" s="94"/>
      <c r="D52" s="94"/>
      <c r="E52" s="94"/>
    </row>
    <row r="53" spans="1:5">
      <c r="A53" s="95" t="s">
        <v>621</v>
      </c>
      <c r="B53" s="95"/>
      <c r="C53" s="95"/>
      <c r="D53" s="95"/>
      <c r="E53" s="95"/>
    </row>
    <row r="54" spans="1:5">
      <c r="A54" s="59" t="s">
        <v>622</v>
      </c>
      <c r="B54" s="61"/>
      <c r="C54" s="60">
        <v>17753.310000000001</v>
      </c>
      <c r="D54" s="61"/>
      <c r="E54" s="61"/>
    </row>
    <row r="55" spans="1:5">
      <c r="A55" s="59" t="s">
        <v>623</v>
      </c>
      <c r="B55" s="61"/>
      <c r="C55" s="60">
        <v>13244</v>
      </c>
      <c r="D55" s="61"/>
      <c r="E55" s="61"/>
    </row>
    <row r="56" spans="1:5">
      <c r="A56" s="59" t="s">
        <v>624</v>
      </c>
      <c r="B56" s="61"/>
      <c r="C56" s="60">
        <v>141505.88</v>
      </c>
      <c r="D56" s="61"/>
      <c r="E56" s="61"/>
    </row>
    <row r="57" spans="1:5">
      <c r="A57" s="59" t="s">
        <v>625</v>
      </c>
      <c r="B57" s="61"/>
      <c r="C57" s="60">
        <v>249552.5</v>
      </c>
      <c r="D57" s="61"/>
      <c r="E57" s="61"/>
    </row>
    <row r="58" spans="1:5">
      <c r="A58" s="59" t="s">
        <v>626</v>
      </c>
      <c r="B58" s="61"/>
      <c r="C58" s="61">
        <v>9.33</v>
      </c>
      <c r="D58" s="61"/>
      <c r="E58" s="61"/>
    </row>
    <row r="59" spans="1:5">
      <c r="A59" s="59" t="s">
        <v>627</v>
      </c>
      <c r="B59" s="61"/>
      <c r="C59" s="60">
        <v>4492.13</v>
      </c>
      <c r="D59" s="61"/>
      <c r="E59" s="61"/>
    </row>
    <row r="60" spans="1:5">
      <c r="A60" s="59" t="s">
        <v>628</v>
      </c>
      <c r="B60" s="61"/>
      <c r="C60" s="60">
        <v>94785.44</v>
      </c>
      <c r="D60" s="61"/>
      <c r="E60" s="61"/>
    </row>
    <row r="61" spans="1:5">
      <c r="A61" s="59" t="s">
        <v>629</v>
      </c>
      <c r="B61" s="61"/>
      <c r="C61" s="61">
        <v>0</v>
      </c>
      <c r="D61" s="61"/>
      <c r="E61" s="61"/>
    </row>
    <row r="62" spans="1:5">
      <c r="A62" s="59" t="s">
        <v>630</v>
      </c>
      <c r="B62" s="61"/>
      <c r="C62" s="61">
        <v>0</v>
      </c>
      <c r="D62" s="61"/>
      <c r="E62" s="61"/>
    </row>
    <row r="63" spans="1:5">
      <c r="A63" s="96"/>
      <c r="B63" s="96"/>
      <c r="C63" s="96"/>
      <c r="D63" s="96"/>
      <c r="E63" s="96"/>
    </row>
    <row r="64" spans="1:5">
      <c r="A64" s="57" t="s">
        <v>631</v>
      </c>
      <c r="B64" s="91">
        <v>94785.44</v>
      </c>
      <c r="C64" s="91"/>
      <c r="D64" s="92" t="s">
        <v>632</v>
      </c>
      <c r="E64" s="92"/>
    </row>
  </sheetData>
  <mergeCells count="14">
    <mergeCell ref="A1:E1"/>
    <mergeCell ref="A2:E2"/>
    <mergeCell ref="A3:E3"/>
    <mergeCell ref="A4:E4"/>
    <mergeCell ref="A5:E5"/>
    <mergeCell ref="A6:E6"/>
    <mergeCell ref="B64:C64"/>
    <mergeCell ref="D64:E64"/>
    <mergeCell ref="A8:E8"/>
    <mergeCell ref="A28:E28"/>
    <mergeCell ref="A29:E29"/>
    <mergeCell ref="A52:E52"/>
    <mergeCell ref="A53:E53"/>
    <mergeCell ref="A63:E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PART I</vt:lpstr>
      <vt:lpstr>PART II</vt:lpstr>
      <vt:lpstr>PART III</vt:lpstr>
      <vt:lpstr>PART IV-V-VI</vt:lpstr>
      <vt:lpstr>Challan Detail</vt:lpstr>
      <vt:lpstr>Annexure</vt:lpstr>
      <vt:lpstr>DropDown Data</vt:lpstr>
      <vt:lpstr>Sheet1</vt:lpstr>
      <vt:lpstr>ERP_VAT Computation Format</vt:lpstr>
      <vt:lpstr>Commodity</vt:lpstr>
      <vt:lpstr>TaxRates</vt:lpstr>
      <vt:lpstr>TaxType</vt:lpstr>
    </vt:vector>
  </TitlesOfParts>
  <Company>Tata Consultancy Services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233328</dc:creator>
  <cp:lastModifiedBy>minal shah</cp:lastModifiedBy>
  <dcterms:created xsi:type="dcterms:W3CDTF">2008-05-13T06:15:48Z</dcterms:created>
  <dcterms:modified xsi:type="dcterms:W3CDTF">2014-07-10T11:33:06Z</dcterms:modified>
</cp:coreProperties>
</file>